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C:\Users\Owner\Dropbox\事務関係\事務局\予算決算\23予算決算\23提出ファイル\"/>
    </mc:Choice>
  </mc:AlternateContent>
  <xr:revisionPtr revIDLastSave="0" documentId="13_ncr:1_{38748322-17A2-472F-979E-66201091A987}" xr6:coauthVersionLast="47" xr6:coauthVersionMax="47" xr10:uidLastSave="{00000000-0000-0000-0000-000000000000}"/>
  <bookViews>
    <workbookView xWindow="-110" yWindow="-110" windowWidth="19420" windowHeight="10420" tabRatio="712" activeTab="12" xr2:uid="{00000000-000D-0000-FFFF-FFFF00000000}"/>
  </bookViews>
  <sheets>
    <sheet name="【入力例】" sheetId="16" r:id="rId1"/>
    <sheet name="4月" sheetId="1" r:id="rId2"/>
    <sheet name="5月" sheetId="4" r:id="rId3"/>
    <sheet name="6月" sheetId="5" r:id="rId4"/>
    <sheet name="7月" sheetId="7" r:id="rId5"/>
    <sheet name="８月" sheetId="17" r:id="rId6"/>
    <sheet name="9月" sheetId="19" r:id="rId7"/>
    <sheet name="10月" sheetId="20" r:id="rId8"/>
    <sheet name="11月 " sheetId="21" r:id="rId9"/>
    <sheet name="12月" sheetId="18" r:id="rId10"/>
    <sheet name="1月" sheetId="13" r:id="rId11"/>
    <sheet name="2月" sheetId="14" r:id="rId12"/>
    <sheet name="3月" sheetId="15" r:id="rId13"/>
    <sheet name="集計表" sheetId="6" r:id="rId14"/>
  </sheets>
  <externalReferences>
    <externalReference r:id="rId15"/>
  </externalReferences>
  <definedNames>
    <definedName name="_xlnm.Print_Area" localSheetId="0">【入力例】!$B$1:$M$37</definedName>
    <definedName name="_xlnm.Print_Area" localSheetId="7">'10月'!#REF!</definedName>
    <definedName name="_xlnm.Print_Area" localSheetId="8">'11月 '!#REF!</definedName>
    <definedName name="_xlnm.Print_Area" localSheetId="10">'1月'!#REF!</definedName>
    <definedName name="_xlnm.Print_Area" localSheetId="11">'2月'!#REF!</definedName>
    <definedName name="_xlnm.Print_Area" localSheetId="12">'3月'!#REF!</definedName>
    <definedName name="_xlnm.Print_Area" localSheetId="1">'4月'!$B$1:$M$37</definedName>
    <definedName name="_xlnm.Print_Area" localSheetId="2">'5月'!$B$1:$M$37</definedName>
    <definedName name="_xlnm.Print_Area" localSheetId="3">'6月'!$B$1:$J$37</definedName>
    <definedName name="_xlnm.Print_Area" localSheetId="4">'7月'!#REF!</definedName>
    <definedName name="_xlnm.Print_Area" localSheetId="5">'８月'!#REF!</definedName>
    <definedName name="_xlnm.Print_Area" localSheetId="6">'9月'!#REF!</definedName>
    <definedName name="項目名">[1]科目一覧!$C$6:$C$31</definedName>
  </definedNames>
  <calcPr calcId="191029"/>
</workbook>
</file>

<file path=xl/calcChain.xml><?xml version="1.0" encoding="utf-8"?>
<calcChain xmlns="http://schemas.openxmlformats.org/spreadsheetml/2006/main">
  <c r="K10" i="13" l="1"/>
  <c r="J36" i="4"/>
  <c r="J35" i="4"/>
  <c r="J34" i="4"/>
  <c r="J33" i="4"/>
  <c r="J32" i="4"/>
  <c r="J31" i="4"/>
  <c r="J30" i="4"/>
  <c r="J29" i="4"/>
  <c r="J28" i="4"/>
  <c r="J27" i="4"/>
  <c r="J26" i="4"/>
  <c r="J25" i="4"/>
  <c r="J24" i="4"/>
  <c r="J23" i="4"/>
  <c r="J22" i="4"/>
  <c r="J21" i="4"/>
  <c r="J20" i="4"/>
  <c r="J19" i="4"/>
  <c r="J18" i="4"/>
  <c r="J17" i="4"/>
  <c r="J16" i="4"/>
  <c r="J15" i="4"/>
  <c r="J14" i="4"/>
  <c r="J13" i="4"/>
  <c r="J12" i="4"/>
  <c r="J11" i="4"/>
  <c r="J10" i="4"/>
  <c r="J9" i="4"/>
  <c r="J8" i="4"/>
  <c r="P9" i="5"/>
  <c r="P8" i="5"/>
  <c r="J10" i="18"/>
  <c r="J17" i="18"/>
  <c r="J14" i="21"/>
  <c r="P10" i="5" l="1"/>
  <c r="J12" i="20"/>
  <c r="J13" i="20"/>
  <c r="J14" i="20"/>
  <c r="J15" i="20"/>
  <c r="J16" i="20"/>
  <c r="J17" i="20"/>
  <c r="J13" i="19" l="1"/>
  <c r="J12" i="19"/>
  <c r="J11" i="19"/>
  <c r="J10" i="19"/>
  <c r="J9" i="19"/>
  <c r="J8" i="19"/>
  <c r="J15" i="17"/>
  <c r="J14" i="17"/>
  <c r="J13" i="17"/>
  <c r="J12" i="17"/>
  <c r="J11" i="17"/>
  <c r="J10" i="17"/>
  <c r="J9" i="17"/>
  <c r="J8" i="17"/>
  <c r="C1" i="6" l="1"/>
  <c r="J8" i="13" l="1"/>
  <c r="J13" i="13"/>
  <c r="J9" i="13"/>
  <c r="J10" i="13"/>
  <c r="J11" i="13"/>
  <c r="J12" i="13"/>
  <c r="J14" i="13"/>
  <c r="J8" i="20" l="1"/>
  <c r="J9" i="20"/>
  <c r="J10" i="20"/>
  <c r="J11" i="20"/>
  <c r="J9" i="7" l="1"/>
  <c r="J8" i="7" l="1"/>
  <c r="J10" i="7"/>
  <c r="J11" i="7"/>
  <c r="J12" i="7"/>
  <c r="J13" i="7"/>
  <c r="J14" i="7"/>
  <c r="K26" i="1" l="1"/>
  <c r="P3" i="7"/>
  <c r="P3" i="17"/>
  <c r="P3" i="19"/>
  <c r="P3" i="21"/>
  <c r="P3" i="18"/>
  <c r="P3" i="13"/>
  <c r="P3" i="14"/>
  <c r="P3" i="15"/>
  <c r="P3" i="20"/>
  <c r="O5" i="6" l="1"/>
  <c r="K36" i="15"/>
  <c r="L35" i="15"/>
  <c r="K35" i="15"/>
  <c r="H35" i="15"/>
  <c r="G35" i="15"/>
  <c r="K34" i="15"/>
  <c r="J34" i="15"/>
  <c r="K33" i="15"/>
  <c r="J33" i="15"/>
  <c r="K32" i="15"/>
  <c r="J32" i="15"/>
  <c r="K31" i="15"/>
  <c r="J31" i="15"/>
  <c r="K30" i="15"/>
  <c r="J30" i="15"/>
  <c r="K29" i="15"/>
  <c r="J29" i="15"/>
  <c r="K28" i="15"/>
  <c r="J28" i="15"/>
  <c r="K27" i="15"/>
  <c r="J27" i="15"/>
  <c r="J26" i="15"/>
  <c r="T5" i="15" s="1"/>
  <c r="J25" i="15"/>
  <c r="J24" i="15"/>
  <c r="AB5" i="15" s="1"/>
  <c r="J23" i="15"/>
  <c r="AA5" i="15" s="1"/>
  <c r="J22" i="15"/>
  <c r="J21" i="15"/>
  <c r="Y5" i="15" s="1"/>
  <c r="J20" i="15"/>
  <c r="X5" i="15" s="1"/>
  <c r="J19" i="15"/>
  <c r="W5" i="15" s="1"/>
  <c r="J18" i="15"/>
  <c r="U5" i="15" s="1"/>
  <c r="J17" i="15"/>
  <c r="J16" i="15"/>
  <c r="J15" i="15"/>
  <c r="J14" i="15"/>
  <c r="J13" i="15"/>
  <c r="J12" i="15"/>
  <c r="J10" i="15"/>
  <c r="J9" i="15"/>
  <c r="J11" i="15"/>
  <c r="J8" i="15"/>
  <c r="J7" i="15"/>
  <c r="J6" i="15"/>
  <c r="E1" i="15"/>
  <c r="C1" i="15"/>
  <c r="B1" i="15"/>
  <c r="K36" i="14"/>
  <c r="L35" i="14"/>
  <c r="K35" i="14"/>
  <c r="H35" i="14"/>
  <c r="G35" i="14"/>
  <c r="K34" i="14"/>
  <c r="J34" i="14"/>
  <c r="K33" i="14"/>
  <c r="J33" i="14"/>
  <c r="K32" i="14"/>
  <c r="J32" i="14"/>
  <c r="K31" i="14"/>
  <c r="J31" i="14"/>
  <c r="K30" i="14"/>
  <c r="J30" i="14"/>
  <c r="K29" i="14"/>
  <c r="J29" i="14"/>
  <c r="K28" i="14"/>
  <c r="J28" i="14"/>
  <c r="K27" i="14"/>
  <c r="J27" i="14"/>
  <c r="J26" i="14"/>
  <c r="T5" i="14" s="1"/>
  <c r="J25" i="14"/>
  <c r="J24" i="14"/>
  <c r="AB5" i="14" s="1"/>
  <c r="J23" i="14"/>
  <c r="AA5" i="14" s="1"/>
  <c r="J22" i="14"/>
  <c r="J21" i="14"/>
  <c r="Y5" i="14" s="1"/>
  <c r="J20" i="14"/>
  <c r="X5" i="14" s="1"/>
  <c r="J19" i="14"/>
  <c r="W5" i="14" s="1"/>
  <c r="J18" i="14"/>
  <c r="U5" i="14" s="1"/>
  <c r="J17" i="14"/>
  <c r="S5" i="14" s="1"/>
  <c r="J16" i="14"/>
  <c r="Q5" i="14" s="1"/>
  <c r="J15" i="14"/>
  <c r="J14" i="14"/>
  <c r="J13" i="14"/>
  <c r="J12" i="14"/>
  <c r="J11" i="14"/>
  <c r="J10" i="14"/>
  <c r="J9" i="14"/>
  <c r="J8" i="14"/>
  <c r="J7" i="14"/>
  <c r="J6" i="14"/>
  <c r="E1" i="14"/>
  <c r="C1" i="14"/>
  <c r="B1" i="14"/>
  <c r="C1" i="13"/>
  <c r="K36" i="13"/>
  <c r="L35" i="13"/>
  <c r="K35" i="13"/>
  <c r="H35" i="13"/>
  <c r="G35" i="13"/>
  <c r="K34" i="13"/>
  <c r="J34" i="13"/>
  <c r="K33" i="13"/>
  <c r="J33" i="13"/>
  <c r="K32" i="13"/>
  <c r="J32" i="13"/>
  <c r="K31" i="13"/>
  <c r="J31" i="13"/>
  <c r="K30" i="13"/>
  <c r="J30" i="13"/>
  <c r="K29" i="13"/>
  <c r="J29" i="13"/>
  <c r="K28" i="13"/>
  <c r="J28" i="13"/>
  <c r="K27" i="13"/>
  <c r="J27" i="13"/>
  <c r="J26" i="13"/>
  <c r="T5" i="13" s="1"/>
  <c r="J25" i="13"/>
  <c r="J24" i="13"/>
  <c r="AB5" i="13" s="1"/>
  <c r="J23" i="13"/>
  <c r="AA5" i="13" s="1"/>
  <c r="J22" i="13"/>
  <c r="J21" i="13"/>
  <c r="Y5" i="13" s="1"/>
  <c r="J20" i="13"/>
  <c r="X5" i="13" s="1"/>
  <c r="J19" i="13"/>
  <c r="W5" i="13" s="1"/>
  <c r="J18" i="13"/>
  <c r="U5" i="13" s="1"/>
  <c r="J17" i="13"/>
  <c r="S5" i="13" s="1"/>
  <c r="J16" i="13"/>
  <c r="J15" i="13"/>
  <c r="J7" i="13"/>
  <c r="J6" i="13"/>
  <c r="E1" i="13"/>
  <c r="B1" i="13"/>
  <c r="H36" i="17"/>
  <c r="H36" i="1"/>
  <c r="H37" i="4"/>
  <c r="C1" i="18"/>
  <c r="E1" i="18"/>
  <c r="B1" i="18"/>
  <c r="K37" i="18"/>
  <c r="L36" i="18"/>
  <c r="K36" i="18"/>
  <c r="H36" i="18"/>
  <c r="G36" i="18"/>
  <c r="K35" i="18"/>
  <c r="J35" i="18"/>
  <c r="K34" i="18"/>
  <c r="J34" i="18"/>
  <c r="K33" i="18"/>
  <c r="J33" i="18"/>
  <c r="K32" i="18"/>
  <c r="J32" i="18"/>
  <c r="K31" i="18"/>
  <c r="J31" i="18"/>
  <c r="K30" i="18"/>
  <c r="J30" i="18"/>
  <c r="K29" i="18"/>
  <c r="J29" i="18"/>
  <c r="K28" i="18"/>
  <c r="J28" i="18"/>
  <c r="J27" i="18"/>
  <c r="T5" i="18" s="1"/>
  <c r="M10" i="6" s="1"/>
  <c r="J26" i="18"/>
  <c r="J25" i="18"/>
  <c r="AB5" i="18" s="1"/>
  <c r="M18" i="6" s="1"/>
  <c r="J24" i="18"/>
  <c r="AA5" i="18" s="1"/>
  <c r="M17" i="6" s="1"/>
  <c r="J23" i="18"/>
  <c r="J22" i="18"/>
  <c r="Y5" i="18" s="1"/>
  <c r="M15" i="6" s="1"/>
  <c r="J21" i="18"/>
  <c r="X5" i="18" s="1"/>
  <c r="M14" i="6" s="1"/>
  <c r="J20" i="18"/>
  <c r="W5" i="18" s="1"/>
  <c r="M13" i="6" s="1"/>
  <c r="J19" i="18"/>
  <c r="U5" i="18" s="1"/>
  <c r="M11" i="6" s="1"/>
  <c r="J18" i="18"/>
  <c r="S5" i="18" s="1"/>
  <c r="M9" i="6" s="1"/>
  <c r="Q5" i="18"/>
  <c r="M7" i="6" s="1"/>
  <c r="J16" i="18"/>
  <c r="J15" i="18"/>
  <c r="J14" i="18"/>
  <c r="J13" i="18"/>
  <c r="J12" i="18"/>
  <c r="J11" i="18"/>
  <c r="J9" i="18"/>
  <c r="J8" i="18"/>
  <c r="J7" i="18"/>
  <c r="J6" i="18"/>
  <c r="K37" i="21"/>
  <c r="L36" i="21"/>
  <c r="K36" i="21"/>
  <c r="H36" i="21"/>
  <c r="G36" i="21"/>
  <c r="K35" i="21"/>
  <c r="J35" i="21"/>
  <c r="K34" i="21"/>
  <c r="J34" i="21"/>
  <c r="K33" i="21"/>
  <c r="J33" i="21"/>
  <c r="K32" i="21"/>
  <c r="J32" i="21"/>
  <c r="K31" i="21"/>
  <c r="J31" i="21"/>
  <c r="K30" i="21"/>
  <c r="J30" i="21"/>
  <c r="K29" i="21"/>
  <c r="J29" i="21"/>
  <c r="K28" i="21"/>
  <c r="J28" i="21"/>
  <c r="J27" i="21"/>
  <c r="T5" i="21" s="1"/>
  <c r="L10" i="6" s="1"/>
  <c r="J26" i="21"/>
  <c r="J25" i="21"/>
  <c r="AB5" i="21" s="1"/>
  <c r="L18" i="6" s="1"/>
  <c r="J24" i="21"/>
  <c r="AA5" i="21" s="1"/>
  <c r="L17" i="6" s="1"/>
  <c r="J23" i="21"/>
  <c r="J22" i="21"/>
  <c r="Y5" i="21" s="1"/>
  <c r="L15" i="6" s="1"/>
  <c r="J21" i="21"/>
  <c r="X5" i="21" s="1"/>
  <c r="L14" i="6" s="1"/>
  <c r="J20" i="21"/>
  <c r="W5" i="21" s="1"/>
  <c r="L13" i="6" s="1"/>
  <c r="J19" i="21"/>
  <c r="U5" i="21" s="1"/>
  <c r="L11" i="6" s="1"/>
  <c r="J18" i="21"/>
  <c r="S5" i="21" s="1"/>
  <c r="L9" i="6" s="1"/>
  <c r="J17" i="21"/>
  <c r="Q5" i="21" s="1"/>
  <c r="L7" i="6" s="1"/>
  <c r="J16" i="21"/>
  <c r="J15" i="21"/>
  <c r="J13" i="21"/>
  <c r="J12" i="21"/>
  <c r="J11" i="21"/>
  <c r="J10" i="21"/>
  <c r="J9" i="21"/>
  <c r="J8" i="21"/>
  <c r="J7" i="21"/>
  <c r="J6" i="21"/>
  <c r="L5" i="6"/>
  <c r="E1" i="21"/>
  <c r="C1" i="21"/>
  <c r="B1" i="21"/>
  <c r="K37" i="20"/>
  <c r="L36" i="20"/>
  <c r="K36" i="20"/>
  <c r="H36" i="20"/>
  <c r="G36" i="20"/>
  <c r="K35" i="20"/>
  <c r="J35" i="20"/>
  <c r="K34" i="20"/>
  <c r="J34" i="20"/>
  <c r="K33" i="20"/>
  <c r="J33" i="20"/>
  <c r="K32" i="20"/>
  <c r="J32" i="20"/>
  <c r="K31" i="20"/>
  <c r="J31" i="20"/>
  <c r="K30" i="20"/>
  <c r="J30" i="20"/>
  <c r="K29" i="20"/>
  <c r="J29" i="20"/>
  <c r="K28" i="20"/>
  <c r="J28" i="20"/>
  <c r="J27" i="20"/>
  <c r="T5" i="20" s="1"/>
  <c r="K10" i="6" s="1"/>
  <c r="J26" i="20"/>
  <c r="J25" i="20"/>
  <c r="AB5" i="20" s="1"/>
  <c r="K18" i="6" s="1"/>
  <c r="J24" i="20"/>
  <c r="AA5" i="20" s="1"/>
  <c r="K17" i="6" s="1"/>
  <c r="J23" i="20"/>
  <c r="J22" i="20"/>
  <c r="Y5" i="20" s="1"/>
  <c r="K15" i="6" s="1"/>
  <c r="J21" i="20"/>
  <c r="X5" i="20" s="1"/>
  <c r="K14" i="6" s="1"/>
  <c r="J20" i="20"/>
  <c r="W5" i="20" s="1"/>
  <c r="K13" i="6" s="1"/>
  <c r="J19" i="20"/>
  <c r="U5" i="20" s="1"/>
  <c r="K11" i="6" s="1"/>
  <c r="J18" i="20"/>
  <c r="S5" i="20" s="1"/>
  <c r="K9" i="6" s="1"/>
  <c r="Q5" i="20"/>
  <c r="K7" i="6" s="1"/>
  <c r="J7" i="20"/>
  <c r="J6" i="20"/>
  <c r="K5" i="6"/>
  <c r="E1" i="20"/>
  <c r="C1" i="20"/>
  <c r="B1" i="20"/>
  <c r="K37" i="19"/>
  <c r="L36" i="19"/>
  <c r="K36" i="19"/>
  <c r="H36" i="19"/>
  <c r="G36" i="19"/>
  <c r="K35" i="19"/>
  <c r="J35" i="19"/>
  <c r="K34" i="19"/>
  <c r="J34" i="19"/>
  <c r="K33" i="19"/>
  <c r="J33" i="19"/>
  <c r="K32" i="19"/>
  <c r="J32" i="19"/>
  <c r="K31" i="19"/>
  <c r="J31" i="19"/>
  <c r="K30" i="19"/>
  <c r="J30" i="19"/>
  <c r="K29" i="19"/>
  <c r="J29" i="19"/>
  <c r="K28" i="19"/>
  <c r="J28" i="19"/>
  <c r="J27" i="19"/>
  <c r="T5" i="19" s="1"/>
  <c r="I10" i="6" s="1"/>
  <c r="J26" i="19"/>
  <c r="AC5" i="19" s="1"/>
  <c r="I19" i="6" s="1"/>
  <c r="J25" i="19"/>
  <c r="AB5" i="19" s="1"/>
  <c r="I18" i="6" s="1"/>
  <c r="J24" i="19"/>
  <c r="AA5" i="19" s="1"/>
  <c r="I17" i="6" s="1"/>
  <c r="J23" i="19"/>
  <c r="J22" i="19"/>
  <c r="Y5" i="19" s="1"/>
  <c r="I15" i="6" s="1"/>
  <c r="J21" i="19"/>
  <c r="X5" i="19" s="1"/>
  <c r="I14" i="6" s="1"/>
  <c r="J20" i="19"/>
  <c r="W5" i="19" s="1"/>
  <c r="I13" i="6" s="1"/>
  <c r="J19" i="19"/>
  <c r="U5" i="19" s="1"/>
  <c r="I11" i="6" s="1"/>
  <c r="J18" i="19"/>
  <c r="S5" i="19" s="1"/>
  <c r="I9" i="6" s="1"/>
  <c r="J17" i="19"/>
  <c r="Q5" i="19" s="1"/>
  <c r="I7" i="6" s="1"/>
  <c r="J16" i="19"/>
  <c r="J15" i="19"/>
  <c r="J14" i="19"/>
  <c r="J7" i="19"/>
  <c r="J6" i="19"/>
  <c r="I5" i="6"/>
  <c r="E1" i="19"/>
  <c r="C1" i="19"/>
  <c r="B1" i="19"/>
  <c r="M5" i="6"/>
  <c r="K37" i="17"/>
  <c r="L36" i="17"/>
  <c r="K36" i="17"/>
  <c r="G36" i="17"/>
  <c r="K35" i="17"/>
  <c r="J35" i="17"/>
  <c r="K34" i="17"/>
  <c r="J34" i="17"/>
  <c r="K33" i="17"/>
  <c r="J33" i="17"/>
  <c r="K32" i="17"/>
  <c r="J32" i="17"/>
  <c r="K31" i="17"/>
  <c r="J31" i="17"/>
  <c r="K30" i="17"/>
  <c r="J30" i="17"/>
  <c r="K29" i="17"/>
  <c r="J29" i="17"/>
  <c r="K28" i="17"/>
  <c r="J28" i="17"/>
  <c r="J27" i="17"/>
  <c r="T5" i="17" s="1"/>
  <c r="H10" i="6" s="1"/>
  <c r="J26" i="17"/>
  <c r="AC5" i="17" s="1"/>
  <c r="H19" i="6" s="1"/>
  <c r="J25" i="17"/>
  <c r="AB5" i="17" s="1"/>
  <c r="H18" i="6" s="1"/>
  <c r="J24" i="17"/>
  <c r="AA5" i="17" s="1"/>
  <c r="H17" i="6" s="1"/>
  <c r="J23" i="17"/>
  <c r="J22" i="17"/>
  <c r="Y5" i="17" s="1"/>
  <c r="H15" i="6" s="1"/>
  <c r="J21" i="17"/>
  <c r="X5" i="17" s="1"/>
  <c r="H14" i="6" s="1"/>
  <c r="J20" i="17"/>
  <c r="W5" i="17" s="1"/>
  <c r="H13" i="6" s="1"/>
  <c r="J19" i="17"/>
  <c r="U5" i="17" s="1"/>
  <c r="H11" i="6" s="1"/>
  <c r="J18" i="17"/>
  <c r="S5" i="17" s="1"/>
  <c r="H9" i="6" s="1"/>
  <c r="J17" i="17"/>
  <c r="Q5" i="17" s="1"/>
  <c r="H7" i="6" s="1"/>
  <c r="J16" i="17"/>
  <c r="J7" i="17"/>
  <c r="J6" i="17"/>
  <c r="H5" i="6"/>
  <c r="E1" i="17"/>
  <c r="C1" i="17"/>
  <c r="B1" i="17"/>
  <c r="E1" i="5"/>
  <c r="E1" i="7"/>
  <c r="L36" i="7"/>
  <c r="P3" i="5"/>
  <c r="E5" i="6" s="1"/>
  <c r="J6" i="5"/>
  <c r="J7" i="5"/>
  <c r="J8" i="5"/>
  <c r="J9" i="5"/>
  <c r="J10" i="5"/>
  <c r="J11" i="5"/>
  <c r="J12" i="5"/>
  <c r="J13" i="5"/>
  <c r="J14" i="5"/>
  <c r="J15" i="5"/>
  <c r="J16" i="5"/>
  <c r="J17" i="5"/>
  <c r="Q5" i="5" s="1"/>
  <c r="J18" i="5"/>
  <c r="S5" i="5" s="1"/>
  <c r="J19" i="5"/>
  <c r="U5" i="5" s="1"/>
  <c r="J20" i="5"/>
  <c r="W5" i="5" s="1"/>
  <c r="J21" i="5"/>
  <c r="X5" i="5" s="1"/>
  <c r="J22" i="5"/>
  <c r="Y5" i="5" s="1"/>
  <c r="J23" i="5"/>
  <c r="J24" i="5"/>
  <c r="AA5" i="5" s="1"/>
  <c r="J25" i="5"/>
  <c r="AB5" i="5" s="1"/>
  <c r="J26" i="5"/>
  <c r="AC5" i="5" s="1"/>
  <c r="J27" i="5"/>
  <c r="T5" i="5" s="1"/>
  <c r="J28" i="5"/>
  <c r="K28" i="5"/>
  <c r="J29" i="5"/>
  <c r="K29" i="5"/>
  <c r="J30" i="5"/>
  <c r="K30" i="5"/>
  <c r="J31" i="5"/>
  <c r="K31" i="5"/>
  <c r="J32" i="5"/>
  <c r="K32" i="5"/>
  <c r="J33" i="5"/>
  <c r="K33" i="5"/>
  <c r="J34" i="5"/>
  <c r="K34" i="5"/>
  <c r="J35" i="5"/>
  <c r="K35" i="5"/>
  <c r="K36" i="5"/>
  <c r="L36" i="5"/>
  <c r="K37" i="5"/>
  <c r="K37" i="7"/>
  <c r="K36" i="7"/>
  <c r="H36" i="7"/>
  <c r="G36" i="7"/>
  <c r="K35" i="7"/>
  <c r="J35" i="7"/>
  <c r="K34" i="7"/>
  <c r="J34" i="7"/>
  <c r="K33" i="7"/>
  <c r="J33" i="7"/>
  <c r="K32" i="7"/>
  <c r="J32" i="7"/>
  <c r="K31" i="7"/>
  <c r="J31" i="7"/>
  <c r="K30" i="7"/>
  <c r="J30" i="7"/>
  <c r="K29" i="7"/>
  <c r="J29" i="7"/>
  <c r="K28" i="7"/>
  <c r="J28" i="7"/>
  <c r="J27" i="7"/>
  <c r="T5" i="7" s="1"/>
  <c r="J26" i="7"/>
  <c r="AC5" i="7" s="1"/>
  <c r="J25" i="7"/>
  <c r="AB5" i="7" s="1"/>
  <c r="J24" i="7"/>
  <c r="AA5" i="7" s="1"/>
  <c r="J23" i="7"/>
  <c r="J22" i="7"/>
  <c r="Y5" i="7" s="1"/>
  <c r="J21" i="7"/>
  <c r="X5" i="7" s="1"/>
  <c r="J20" i="7"/>
  <c r="W5" i="7" s="1"/>
  <c r="J19" i="7"/>
  <c r="U5" i="7" s="1"/>
  <c r="J18" i="7"/>
  <c r="S5" i="7" s="1"/>
  <c r="J17" i="7"/>
  <c r="Q5" i="7" s="1"/>
  <c r="J16" i="7"/>
  <c r="J15" i="7"/>
  <c r="J7" i="7"/>
  <c r="J6" i="7"/>
  <c r="C1" i="7"/>
  <c r="B1" i="7"/>
  <c r="Q5" i="15" l="1"/>
  <c r="S5" i="15"/>
  <c r="AC5" i="15"/>
  <c r="AC5" i="14"/>
  <c r="AC5" i="13"/>
  <c r="AC5" i="18"/>
  <c r="M19" i="6" s="1"/>
  <c r="AC5" i="21"/>
  <c r="L19" i="6" s="1"/>
  <c r="AC5" i="20"/>
  <c r="K19" i="6" s="1"/>
  <c r="P5" i="15"/>
  <c r="P5" i="14"/>
  <c r="P5" i="13"/>
  <c r="O6" i="6" s="1"/>
  <c r="P5" i="18"/>
  <c r="M6" i="6" s="1"/>
  <c r="J36" i="18"/>
  <c r="R5" i="21"/>
  <c r="L8" i="6" s="1"/>
  <c r="V5" i="21"/>
  <c r="L12" i="6" s="1"/>
  <c r="P5" i="20"/>
  <c r="K6" i="6" s="1"/>
  <c r="R5" i="19"/>
  <c r="I8" i="6" s="1"/>
  <c r="V5" i="19"/>
  <c r="I12" i="6" s="1"/>
  <c r="J36" i="17"/>
  <c r="R5" i="17"/>
  <c r="H8" i="6" s="1"/>
  <c r="V5" i="17"/>
  <c r="H12" i="6" s="1"/>
  <c r="P5" i="7"/>
  <c r="Z5" i="5"/>
  <c r="Q5" i="13"/>
  <c r="O7" i="6" s="1"/>
  <c r="J35" i="13"/>
  <c r="Z5" i="7"/>
  <c r="R5" i="7"/>
  <c r="V5" i="7"/>
  <c r="V5" i="5"/>
  <c r="R5" i="5"/>
  <c r="P5" i="17"/>
  <c r="H6" i="6" s="1"/>
  <c r="Z5" i="17"/>
  <c r="H16" i="6" s="1"/>
  <c r="P5" i="19"/>
  <c r="I6" i="6" s="1"/>
  <c r="Z5" i="19"/>
  <c r="I16" i="6" s="1"/>
  <c r="R5" i="20"/>
  <c r="K8" i="6" s="1"/>
  <c r="V5" i="20"/>
  <c r="K12" i="6" s="1"/>
  <c r="P5" i="21"/>
  <c r="L6" i="6" s="1"/>
  <c r="Z5" i="21"/>
  <c r="L16" i="6" s="1"/>
  <c r="R5" i="18"/>
  <c r="M8" i="6" s="1"/>
  <c r="V5" i="18"/>
  <c r="M12" i="6" s="1"/>
  <c r="R5" i="13"/>
  <c r="V5" i="13"/>
  <c r="Z5" i="14"/>
  <c r="Z5" i="15"/>
  <c r="Z5" i="20"/>
  <c r="K16" i="6" s="1"/>
  <c r="Z5" i="18"/>
  <c r="M16" i="6" s="1"/>
  <c r="Z5" i="13"/>
  <c r="R5" i="14"/>
  <c r="V5" i="14"/>
  <c r="J35" i="15"/>
  <c r="R5" i="15"/>
  <c r="V5" i="15"/>
  <c r="J35" i="14"/>
  <c r="J36" i="21"/>
  <c r="J36" i="20"/>
  <c r="J36" i="7"/>
  <c r="J36" i="19"/>
  <c r="P5" i="5"/>
  <c r="E6" i="6" s="1"/>
  <c r="J36" i="5"/>
  <c r="P3" i="4"/>
  <c r="H36" i="5"/>
  <c r="G36" i="5"/>
  <c r="C1" i="5"/>
  <c r="B1" i="5"/>
  <c r="C1" i="4"/>
  <c r="I20" i="6" l="1"/>
  <c r="N6" i="6"/>
  <c r="H20" i="6"/>
  <c r="Q6" i="6"/>
  <c r="P6" i="6"/>
  <c r="O19" i="6"/>
  <c r="O18" i="6"/>
  <c r="O17" i="6"/>
  <c r="O16" i="6"/>
  <c r="O15" i="6"/>
  <c r="O14" i="6"/>
  <c r="O13" i="6"/>
  <c r="O12" i="6"/>
  <c r="O11" i="6"/>
  <c r="O10" i="6"/>
  <c r="O9" i="6"/>
  <c r="O8" i="6"/>
  <c r="G5" i="6"/>
  <c r="J5" i="6" s="1"/>
  <c r="B1" i="4"/>
  <c r="R6" i="6" l="1"/>
  <c r="L36" i="1" l="1"/>
  <c r="L36" i="4" l="1"/>
  <c r="L25" i="16"/>
  <c r="J14" i="16" l="1"/>
  <c r="G36" i="16" l="1"/>
  <c r="J34" i="16"/>
  <c r="K33" i="16"/>
  <c r="J33" i="16"/>
  <c r="K35" i="16"/>
  <c r="J35" i="16"/>
  <c r="J24" i="16"/>
  <c r="J6" i="16"/>
  <c r="K6" i="16" s="1"/>
  <c r="J7" i="16"/>
  <c r="J8" i="16"/>
  <c r="J9" i="16"/>
  <c r="J10" i="16"/>
  <c r="J11" i="16"/>
  <c r="J12" i="16"/>
  <c r="J13" i="16"/>
  <c r="J15" i="16"/>
  <c r="J16" i="16"/>
  <c r="K34" i="16" l="1"/>
  <c r="K7" i="16"/>
  <c r="K8" i="16" s="1"/>
  <c r="K9" i="16" s="1"/>
  <c r="K10" i="16" s="1"/>
  <c r="K11" i="16" s="1"/>
  <c r="K12" i="16" s="1"/>
  <c r="K13" i="16" s="1"/>
  <c r="K14" i="16" l="1"/>
  <c r="K15" i="16" s="1"/>
  <c r="K16" i="16" s="1"/>
  <c r="L26" i="16"/>
  <c r="L37" i="16" s="1"/>
  <c r="G25" i="16"/>
  <c r="K24" i="16"/>
  <c r="K23" i="16"/>
  <c r="J23" i="16"/>
  <c r="K22" i="16"/>
  <c r="J22" i="16"/>
  <c r="K21" i="16"/>
  <c r="J21" i="16"/>
  <c r="K20" i="16"/>
  <c r="J20" i="16"/>
  <c r="K19" i="16"/>
  <c r="J19" i="16"/>
  <c r="K18" i="16"/>
  <c r="J18" i="16"/>
  <c r="K17" i="16"/>
  <c r="J17" i="16"/>
  <c r="G26" i="16" l="1"/>
  <c r="G37" i="16" s="1"/>
  <c r="H26" i="16"/>
  <c r="H37" i="16" s="1"/>
  <c r="J26" i="16"/>
  <c r="J37" i="16" s="1"/>
  <c r="J17" i="1"/>
  <c r="U5" i="1" s="1"/>
  <c r="J18" i="1"/>
  <c r="J19" i="1"/>
  <c r="J20" i="1"/>
  <c r="J21" i="1"/>
  <c r="J22" i="1"/>
  <c r="J23" i="1"/>
  <c r="J24" i="1"/>
  <c r="J25" i="1"/>
  <c r="J26" i="1"/>
  <c r="J27" i="1"/>
  <c r="K27" i="1"/>
  <c r="J28" i="1"/>
  <c r="K28" i="1"/>
  <c r="J29" i="1"/>
  <c r="K29" i="1"/>
  <c r="J30" i="1"/>
  <c r="K30" i="1"/>
  <c r="J31" i="1"/>
  <c r="K31" i="1"/>
  <c r="J32" i="1"/>
  <c r="K32" i="1"/>
  <c r="J33" i="1"/>
  <c r="K33" i="1"/>
  <c r="J34" i="1"/>
  <c r="K34" i="1"/>
  <c r="J35" i="1"/>
  <c r="K35" i="1"/>
  <c r="L37" i="1"/>
  <c r="L37" i="4" s="1"/>
  <c r="L37" i="5" s="1"/>
  <c r="L37" i="7" s="1"/>
  <c r="L37" i="17" s="1"/>
  <c r="L37" i="19" s="1"/>
  <c r="L37" i="20" s="1"/>
  <c r="L37" i="21" s="1"/>
  <c r="L37" i="18" s="1"/>
  <c r="L36" i="13" s="1"/>
  <c r="L36" i="14" s="1"/>
  <c r="L36" i="15" s="1"/>
  <c r="J6" i="4" l="1"/>
  <c r="J6" i="1" l="1"/>
  <c r="K6" i="1" s="1"/>
  <c r="K7" i="1" s="1"/>
  <c r="K8" i="1" s="1"/>
  <c r="K9" i="1" s="1"/>
  <c r="K10" i="1" s="1"/>
  <c r="K11" i="1" s="1"/>
  <c r="K12" i="1" s="1"/>
  <c r="K13" i="1" s="1"/>
  <c r="K14" i="1" s="1"/>
  <c r="J7" i="1" l="1"/>
  <c r="J8" i="1"/>
  <c r="J9" i="1"/>
  <c r="J10" i="1"/>
  <c r="J11" i="1"/>
  <c r="Z5" i="1" s="1"/>
  <c r="C16" i="6" s="1"/>
  <c r="J12" i="1"/>
  <c r="J13" i="1"/>
  <c r="J14" i="1"/>
  <c r="W5" i="1" s="1"/>
  <c r="C13" i="6" s="1"/>
  <c r="J15" i="1"/>
  <c r="J16" i="1"/>
  <c r="AB5" i="4"/>
  <c r="AA5" i="4"/>
  <c r="Y5" i="4"/>
  <c r="S5" i="4"/>
  <c r="J7" i="4"/>
  <c r="E19" i="6"/>
  <c r="E18" i="6"/>
  <c r="E17" i="6"/>
  <c r="E16" i="6"/>
  <c r="E15" i="6"/>
  <c r="E12" i="6"/>
  <c r="G19" i="6"/>
  <c r="G18" i="6"/>
  <c r="G17" i="6"/>
  <c r="G16" i="6"/>
  <c r="G15" i="6"/>
  <c r="J15" i="6" s="1"/>
  <c r="G14" i="6"/>
  <c r="G13" i="6"/>
  <c r="G12" i="6"/>
  <c r="G10" i="6"/>
  <c r="G7" i="6"/>
  <c r="G6" i="6"/>
  <c r="Q19" i="6"/>
  <c r="Q18" i="6"/>
  <c r="Q17" i="6"/>
  <c r="Q15" i="6"/>
  <c r="Q14" i="6"/>
  <c r="Q13" i="6"/>
  <c r="Q10" i="6"/>
  <c r="Q11" i="6"/>
  <c r="Q5" i="6"/>
  <c r="P19" i="6"/>
  <c r="P18" i="6"/>
  <c r="P17" i="6"/>
  <c r="P16" i="6"/>
  <c r="P15" i="6"/>
  <c r="P14" i="6"/>
  <c r="P13" i="6"/>
  <c r="P12" i="6"/>
  <c r="P10" i="6"/>
  <c r="P9" i="6"/>
  <c r="P7" i="6"/>
  <c r="P11" i="6"/>
  <c r="P5" i="6"/>
  <c r="G11" i="6"/>
  <c r="E14" i="6"/>
  <c r="E13" i="6"/>
  <c r="E11" i="6"/>
  <c r="E10" i="6"/>
  <c r="D5" i="6"/>
  <c r="P3" i="1"/>
  <c r="C5" i="6" s="1"/>
  <c r="AB5" i="1"/>
  <c r="C18" i="6" s="1"/>
  <c r="AA5" i="1"/>
  <c r="C17" i="6" s="1"/>
  <c r="X5" i="1"/>
  <c r="C14" i="6" s="1"/>
  <c r="C11" i="6"/>
  <c r="R5" i="4" l="1"/>
  <c r="D8" i="6" s="1"/>
  <c r="D18" i="6"/>
  <c r="F18" i="6" s="1"/>
  <c r="W5" i="4"/>
  <c r="D13" i="6" s="1"/>
  <c r="F13" i="6" s="1"/>
  <c r="D15" i="6"/>
  <c r="Q5" i="4"/>
  <c r="D7" i="6" s="1"/>
  <c r="D17" i="6"/>
  <c r="U5" i="4"/>
  <c r="D11" i="6" s="1"/>
  <c r="F11" i="6" s="1"/>
  <c r="X5" i="4"/>
  <c r="D14" i="6" s="1"/>
  <c r="F14" i="6" s="1"/>
  <c r="S5" i="1"/>
  <c r="C9" i="6" s="1"/>
  <c r="V5" i="4"/>
  <c r="D12" i="6" s="1"/>
  <c r="Z5" i="4"/>
  <c r="D16" i="6" s="1"/>
  <c r="F16" i="6" s="1"/>
  <c r="P5" i="4"/>
  <c r="D6" i="6" s="1"/>
  <c r="R15" i="6"/>
  <c r="Q9" i="6"/>
  <c r="R9" i="6" s="1"/>
  <c r="Q8" i="6"/>
  <c r="Q7" i="6"/>
  <c r="Q12" i="6"/>
  <c r="R12" i="6" s="1"/>
  <c r="Q16" i="6"/>
  <c r="R16" i="6" s="1"/>
  <c r="N7" i="6"/>
  <c r="N12" i="6"/>
  <c r="N15" i="6"/>
  <c r="J7" i="6"/>
  <c r="J10" i="6"/>
  <c r="J6" i="6"/>
  <c r="G8" i="6"/>
  <c r="G9" i="6"/>
  <c r="E9" i="6"/>
  <c r="E8" i="6"/>
  <c r="E7" i="6"/>
  <c r="D9" i="6"/>
  <c r="K15" i="1"/>
  <c r="K16" i="1" s="1"/>
  <c r="K17" i="1" s="1"/>
  <c r="K18" i="1" s="1"/>
  <c r="K19" i="1" s="1"/>
  <c r="K20" i="1" s="1"/>
  <c r="K21" i="1" s="1"/>
  <c r="K22" i="1" s="1"/>
  <c r="K23" i="1" s="1"/>
  <c r="K24" i="1" s="1"/>
  <c r="K25" i="1" s="1"/>
  <c r="Y5" i="1"/>
  <c r="C15" i="6" s="1"/>
  <c r="J16" i="6"/>
  <c r="R5" i="6"/>
  <c r="N5" i="6"/>
  <c r="J18" i="6"/>
  <c r="R17" i="6"/>
  <c r="J17" i="6"/>
  <c r="N10" i="6"/>
  <c r="J14" i="6"/>
  <c r="J19" i="6"/>
  <c r="F17" i="6"/>
  <c r="N11" i="6"/>
  <c r="N16" i="6"/>
  <c r="N14" i="6"/>
  <c r="N19" i="6"/>
  <c r="N13" i="6"/>
  <c r="N18" i="6"/>
  <c r="R11" i="6"/>
  <c r="R10" i="6"/>
  <c r="R14" i="6"/>
  <c r="R19" i="6"/>
  <c r="R13" i="6"/>
  <c r="R18" i="6"/>
  <c r="N17" i="6"/>
  <c r="P8" i="6"/>
  <c r="J12" i="6"/>
  <c r="J13" i="6"/>
  <c r="J11" i="6"/>
  <c r="F5" i="6"/>
  <c r="K28" i="4"/>
  <c r="K29" i="4"/>
  <c r="K30" i="4"/>
  <c r="K31" i="4"/>
  <c r="K32" i="4"/>
  <c r="K33" i="4"/>
  <c r="K34" i="4"/>
  <c r="K35" i="4"/>
  <c r="F15" i="6" l="1"/>
  <c r="S15" i="6" s="1"/>
  <c r="J8" i="6"/>
  <c r="Q20" i="6"/>
  <c r="R7" i="6"/>
  <c r="R8" i="6"/>
  <c r="O20" i="6"/>
  <c r="M20" i="6"/>
  <c r="N8" i="6"/>
  <c r="K20" i="6"/>
  <c r="J9" i="6"/>
  <c r="F9" i="6"/>
  <c r="E20" i="6"/>
  <c r="N9" i="6"/>
  <c r="L20" i="6"/>
  <c r="S17" i="6"/>
  <c r="P20" i="6"/>
  <c r="S16" i="6"/>
  <c r="S14" i="6"/>
  <c r="S13" i="6"/>
  <c r="S11" i="6"/>
  <c r="S18" i="6"/>
  <c r="S5" i="6"/>
  <c r="J20" i="6" l="1"/>
  <c r="N20" i="6"/>
  <c r="R20" i="6"/>
  <c r="S9" i="6"/>
  <c r="K36" i="4"/>
  <c r="H37" i="1"/>
  <c r="H38" i="4" s="1"/>
  <c r="H37" i="5" s="1"/>
  <c r="H37" i="7" s="1"/>
  <c r="H37" i="17" s="1"/>
  <c r="H37" i="19" s="1"/>
  <c r="H37" i="20" s="1"/>
  <c r="H37" i="21" s="1"/>
  <c r="H37" i="18" s="1"/>
  <c r="H36" i="13" s="1"/>
  <c r="H36" i="14" s="1"/>
  <c r="H36" i="15" s="1"/>
  <c r="G36" i="1"/>
  <c r="G37" i="1" s="1"/>
  <c r="K37" i="4"/>
  <c r="G37" i="4"/>
  <c r="P5" i="1"/>
  <c r="C6" i="6" s="1"/>
  <c r="T5" i="1"/>
  <c r="C10" i="6" s="1"/>
  <c r="AC5" i="1"/>
  <c r="C19" i="6" s="1"/>
  <c r="R5" i="1"/>
  <c r="C8" i="6" s="1"/>
  <c r="F6" i="6" l="1"/>
  <c r="T5" i="4"/>
  <c r="D10" i="6" s="1"/>
  <c r="F10" i="6" s="1"/>
  <c r="S10" i="6" s="1"/>
  <c r="AC5" i="4"/>
  <c r="D19" i="6" s="1"/>
  <c r="G38" i="4"/>
  <c r="J37" i="4"/>
  <c r="F8" i="6"/>
  <c r="S8" i="6" s="1"/>
  <c r="Q5" i="1"/>
  <c r="C7" i="6" s="1"/>
  <c r="V5" i="1"/>
  <c r="C12" i="6" s="1"/>
  <c r="J36" i="1"/>
  <c r="S6" i="6" l="1"/>
  <c r="D20" i="6"/>
  <c r="F19" i="6"/>
  <c r="S19" i="6" s="1"/>
  <c r="G37" i="5"/>
  <c r="F12" i="6"/>
  <c r="S12" i="6" s="1"/>
  <c r="F7" i="6"/>
  <c r="S7" i="6" s="1"/>
  <c r="C20" i="6"/>
  <c r="J37" i="1"/>
  <c r="F20" i="6" l="1"/>
  <c r="F21" i="6" s="1"/>
  <c r="J38" i="4"/>
  <c r="K6" i="5" s="1"/>
  <c r="K7" i="5" s="1"/>
  <c r="K6" i="4"/>
  <c r="K7" i="4" s="1"/>
  <c r="K8" i="4" s="1"/>
  <c r="K9" i="4" s="1"/>
  <c r="K10" i="4" s="1"/>
  <c r="K11" i="4" s="1"/>
  <c r="K12" i="4" s="1"/>
  <c r="K13" i="4" s="1"/>
  <c r="K14" i="4" s="1"/>
  <c r="K15" i="4" s="1"/>
  <c r="K16" i="4" s="1"/>
  <c r="K17" i="4" s="1"/>
  <c r="G37" i="7"/>
  <c r="S20" i="6"/>
  <c r="S21" i="6" s="1"/>
  <c r="C21" i="6"/>
  <c r="D21" i="6" s="1"/>
  <c r="E21" i="6" s="1"/>
  <c r="G20" i="6"/>
  <c r="J37" i="5" l="1"/>
  <c r="J37" i="7" s="1"/>
  <c r="K15" i="5"/>
  <c r="K16" i="5" s="1"/>
  <c r="K17" i="5" s="1"/>
  <c r="K18" i="5" s="1"/>
  <c r="K19" i="5" s="1"/>
  <c r="K20" i="5" s="1"/>
  <c r="K21" i="5" s="1"/>
  <c r="K22" i="5" s="1"/>
  <c r="K23" i="5" s="1"/>
  <c r="K24" i="5" s="1"/>
  <c r="K25" i="5" s="1"/>
  <c r="K26" i="5" s="1"/>
  <c r="K27" i="5" s="1"/>
  <c r="K8" i="5"/>
  <c r="K9" i="5" s="1"/>
  <c r="K10" i="5" s="1"/>
  <c r="K11" i="5" s="1"/>
  <c r="K12" i="5" s="1"/>
  <c r="K13" i="5" s="1"/>
  <c r="K14" i="5" s="1"/>
  <c r="G37" i="17"/>
  <c r="J21" i="6"/>
  <c r="N21" i="6" s="1"/>
  <c r="R21" i="6" s="1"/>
  <c r="H21" i="6"/>
  <c r="G21" i="6"/>
  <c r="K6" i="7" l="1"/>
  <c r="K7" i="7" s="1"/>
  <c r="K18" i="4"/>
  <c r="K19" i="4" s="1"/>
  <c r="K20" i="4" s="1"/>
  <c r="K21" i="4" s="1"/>
  <c r="K22" i="4" s="1"/>
  <c r="K23" i="4" s="1"/>
  <c r="K24" i="4" s="1"/>
  <c r="K25" i="4" s="1"/>
  <c r="K26" i="4" s="1"/>
  <c r="K27" i="4" s="1"/>
  <c r="J37" i="17"/>
  <c r="K6" i="17"/>
  <c r="K7" i="17" s="1"/>
  <c r="K8" i="17" s="1"/>
  <c r="K9" i="17" s="1"/>
  <c r="K10" i="17" s="1"/>
  <c r="K11" i="17" s="1"/>
  <c r="K12" i="17" s="1"/>
  <c r="K13" i="17" s="1"/>
  <c r="K14" i="17" s="1"/>
  <c r="K15" i="17" s="1"/>
  <c r="K16" i="17" s="1"/>
  <c r="K17" i="17" s="1"/>
  <c r="K18" i="17" s="1"/>
  <c r="K19" i="17" s="1"/>
  <c r="K20" i="17" s="1"/>
  <c r="K21" i="17" s="1"/>
  <c r="K22" i="17" s="1"/>
  <c r="K23" i="17" s="1"/>
  <c r="K24" i="17" s="1"/>
  <c r="K25" i="17" s="1"/>
  <c r="K26" i="17" s="1"/>
  <c r="K27" i="17" s="1"/>
  <c r="K8" i="7"/>
  <c r="G37" i="19"/>
  <c r="I21" i="6"/>
  <c r="K21" i="6" s="1"/>
  <c r="L21" i="6" s="1"/>
  <c r="M21" i="6" s="1"/>
  <c r="O21" i="6" s="1"/>
  <c r="P21" i="6" s="1"/>
  <c r="Q21" i="6" s="1"/>
  <c r="J37" i="19" l="1"/>
  <c r="K6" i="19"/>
  <c r="K7" i="19" s="1"/>
  <c r="K8" i="19" s="1"/>
  <c r="K9" i="19" s="1"/>
  <c r="K10" i="19" s="1"/>
  <c r="K11" i="19" s="1"/>
  <c r="K12" i="19" s="1"/>
  <c r="K13" i="19" s="1"/>
  <c r="K14" i="19" s="1"/>
  <c r="K9" i="7"/>
  <c r="K10" i="7" s="1"/>
  <c r="K11" i="7" s="1"/>
  <c r="K12" i="7" s="1"/>
  <c r="K13" i="7" s="1"/>
  <c r="K14" i="7" s="1"/>
  <c r="K15" i="7" s="1"/>
  <c r="K16" i="7" s="1"/>
  <c r="K17" i="7" s="1"/>
  <c r="K18" i="7" s="1"/>
  <c r="K19" i="7" s="1"/>
  <c r="K20" i="7" s="1"/>
  <c r="K21" i="7" s="1"/>
  <c r="K22" i="7" s="1"/>
  <c r="K23" i="7" s="1"/>
  <c r="K24" i="7" s="1"/>
  <c r="K25" i="7" s="1"/>
  <c r="K26" i="7" s="1"/>
  <c r="K27" i="7" s="1"/>
  <c r="G37" i="20"/>
  <c r="J37" i="20" l="1"/>
  <c r="K6" i="20"/>
  <c r="K7" i="20" s="1"/>
  <c r="K8" i="20" s="1"/>
  <c r="K9" i="20" s="1"/>
  <c r="K10" i="20" s="1"/>
  <c r="K11" i="20" s="1"/>
  <c r="K12" i="20" s="1"/>
  <c r="K13" i="20" s="1"/>
  <c r="K14" i="20" s="1"/>
  <c r="K15" i="20" s="1"/>
  <c r="K16" i="20" s="1"/>
  <c r="K17" i="20" s="1"/>
  <c r="K18" i="20" s="1"/>
  <c r="K15" i="19"/>
  <c r="K16" i="19" s="1"/>
  <c r="K17" i="19" s="1"/>
  <c r="K18" i="19" s="1"/>
  <c r="K19" i="19" s="1"/>
  <c r="K20" i="19" s="1"/>
  <c r="K21" i="19" s="1"/>
  <c r="K22" i="19" s="1"/>
  <c r="K23" i="19" s="1"/>
  <c r="K24" i="19" s="1"/>
  <c r="K25" i="19" s="1"/>
  <c r="K26" i="19" s="1"/>
  <c r="K27" i="19" s="1"/>
  <c r="K19" i="20"/>
  <c r="K20" i="20" s="1"/>
  <c r="K21" i="20" s="1"/>
  <c r="K22" i="20" s="1"/>
  <c r="K23" i="20" s="1"/>
  <c r="K24" i="20" s="1"/>
  <c r="K25" i="20" s="1"/>
  <c r="K26" i="20" s="1"/>
  <c r="K27" i="20" s="1"/>
  <c r="G37" i="21"/>
  <c r="K6" i="21" l="1"/>
  <c r="K7" i="21" s="1"/>
  <c r="K8" i="21" s="1"/>
  <c r="K9" i="21" s="1"/>
  <c r="K10" i="21" s="1"/>
  <c r="K11" i="21" s="1"/>
  <c r="K12" i="21" s="1"/>
  <c r="K13" i="21" s="1"/>
  <c r="K14" i="21" s="1"/>
  <c r="K15" i="21" s="1"/>
  <c r="K16" i="21" s="1"/>
  <c r="J37" i="21"/>
  <c r="G37" i="18"/>
  <c r="J37" i="18" l="1"/>
  <c r="K6" i="18"/>
  <c r="K7" i="18" s="1"/>
  <c r="K8" i="18" s="1"/>
  <c r="K9" i="18" s="1"/>
  <c r="K10" i="18" s="1"/>
  <c r="K11" i="18" s="1"/>
  <c r="K12" i="18" s="1"/>
  <c r="K13" i="18" s="1"/>
  <c r="K14" i="18" s="1"/>
  <c r="K15" i="18" s="1"/>
  <c r="K16" i="18" s="1"/>
  <c r="K17" i="18" s="1"/>
  <c r="K14" i="13"/>
  <c r="K17" i="21"/>
  <c r="K18" i="21" s="1"/>
  <c r="K19" i="21" s="1"/>
  <c r="K20" i="21" s="1"/>
  <c r="K21" i="21" s="1"/>
  <c r="K22" i="21" s="1"/>
  <c r="K23" i="21" s="1"/>
  <c r="K24" i="21" s="1"/>
  <c r="K25" i="21" s="1"/>
  <c r="K26" i="21" s="1"/>
  <c r="K27" i="21" s="1"/>
  <c r="K20" i="18"/>
  <c r="K21" i="18" s="1"/>
  <c r="K22" i="18" s="1"/>
  <c r="K23" i="18" s="1"/>
  <c r="K24" i="18" s="1"/>
  <c r="K25" i="18" s="1"/>
  <c r="K26" i="18" s="1"/>
  <c r="K27" i="18" s="1"/>
  <c r="K18" i="18"/>
  <c r="K19" i="18" s="1"/>
  <c r="K15" i="13"/>
  <c r="K16" i="13" s="1"/>
  <c r="K17" i="13" s="1"/>
  <c r="K18" i="13" s="1"/>
  <c r="K19" i="13" s="1"/>
  <c r="K20" i="13" s="1"/>
  <c r="K21" i="13" s="1"/>
  <c r="K22" i="13" s="1"/>
  <c r="K23" i="13" s="1"/>
  <c r="K24" i="13" s="1"/>
  <c r="K25" i="13" s="1"/>
  <c r="K26" i="13" s="1"/>
  <c r="G36" i="13"/>
  <c r="G36" i="14" s="1"/>
  <c r="J36" i="13" l="1"/>
  <c r="K6" i="13"/>
  <c r="K7" i="13" s="1"/>
  <c r="K8" i="13" s="1"/>
  <c r="K9" i="13" s="1"/>
  <c r="K11" i="13" s="1"/>
  <c r="K12" i="13" s="1"/>
  <c r="K13" i="13" s="1"/>
  <c r="G36" i="15"/>
  <c r="K6" i="14" l="1"/>
  <c r="K7" i="14" s="1"/>
  <c r="K8" i="14" s="1"/>
  <c r="K9" i="14" s="1"/>
  <c r="K10" i="14" s="1"/>
  <c r="K11" i="14" s="1"/>
  <c r="K12" i="14" s="1"/>
  <c r="K13" i="14" s="1"/>
  <c r="K14" i="14" s="1"/>
  <c r="J36" i="14"/>
  <c r="K17" i="14"/>
  <c r="K18" i="14" s="1"/>
  <c r="K19" i="14" s="1"/>
  <c r="K20" i="14" s="1"/>
  <c r="K21" i="14" s="1"/>
  <c r="K22" i="14" s="1"/>
  <c r="K23" i="14" s="1"/>
  <c r="K24" i="14" s="1"/>
  <c r="K25" i="14" s="1"/>
  <c r="K26" i="14" s="1"/>
  <c r="K15" i="14"/>
  <c r="K16" i="14" s="1"/>
  <c r="K19" i="15"/>
  <c r="K20" i="15" s="1"/>
  <c r="K21" i="15" s="1"/>
  <c r="K22" i="15" s="1"/>
  <c r="K23" i="15" s="1"/>
  <c r="K24" i="15" s="1"/>
  <c r="K25" i="15" s="1"/>
  <c r="K26" i="15" s="1"/>
  <c r="K6" i="15" l="1"/>
  <c r="K7" i="15" s="1"/>
  <c r="K8" i="15" s="1"/>
  <c r="K9" i="15" s="1"/>
  <c r="K10" i="15" s="1"/>
  <c r="K11" i="15" s="1"/>
  <c r="K12" i="15" s="1"/>
  <c r="K13" i="15" s="1"/>
  <c r="K14" i="15" s="1"/>
  <c r="K15" i="15" s="1"/>
  <c r="K16" i="15" s="1"/>
  <c r="K17" i="15" s="1"/>
  <c r="K18" i="15" s="1"/>
  <c r="J36" i="1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東京都</author>
  </authors>
  <commentList>
    <comment ref="D4" authorId="0" shapeId="0" xr:uid="{00000000-0006-0000-0100-000001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  項目名の入力に
   ご注意ください。</t>
        </r>
      </text>
    </comment>
    <comment ref="I4" authorId="0" shapeId="0" xr:uid="{00000000-0006-0000-0100-000002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  按分の入力に
   ご注意ください。</t>
        </r>
      </text>
    </comment>
    <comment ref="B6" authorId="0" shapeId="0" xr:uid="{00000000-0006-0000-0100-000003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  東京都からの入金日以降
   から記帳をお願い致します。 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東京都</author>
  </authors>
  <commentList>
    <comment ref="D4" authorId="0" shapeId="0" xr:uid="{B65FDC73-EC47-4F95-A0E3-9D0B717D54A3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  項目名の入力に
   ご注意ください。</t>
        </r>
      </text>
    </comment>
    <comment ref="I4" authorId="0" shapeId="0" xr:uid="{E457DA74-880A-4AED-90F0-D809082E63A3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  按分の入力に
   ご注意ください。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東京都</author>
  </authors>
  <commentList>
    <comment ref="D4" authorId="0" shapeId="0" xr:uid="{FFDE29EA-D46A-4F54-931A-AA267603D63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  項目名の入力に
   ご注意ください。</t>
        </r>
      </text>
    </comment>
    <comment ref="I4" authorId="0" shapeId="0" xr:uid="{E4228B68-D725-483E-9A79-C3816C96141A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  按分の入力に
   ご注意ください。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東京都</author>
  </authors>
  <commentList>
    <comment ref="D4" authorId="0" shapeId="0" xr:uid="{3EFAD984-771B-4E4F-BDF0-A19DA2BA36FD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  項目名の入力に
   ご注意ください。</t>
        </r>
      </text>
    </comment>
    <comment ref="I4" authorId="0" shapeId="0" xr:uid="{3CC9DDBC-BD90-46C0-8063-381AF0978DE5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  按分の入力に
   ご注意ください。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東京都</author>
  </authors>
  <commentList>
    <comment ref="D4" authorId="0" shapeId="0" xr:uid="{00000000-0006-0000-0200-000001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  項目名の入力に
   ご注意ください。</t>
        </r>
      </text>
    </comment>
    <comment ref="I4" authorId="0" shapeId="0" xr:uid="{00000000-0006-0000-0200-000002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  按分の入力に
   ご注意ください。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東京都</author>
  </authors>
  <commentList>
    <comment ref="D4" authorId="0" shapeId="0" xr:uid="{B453A881-7589-4CB2-A6E2-BF76F0F1A12F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  項目名の入力に
   ご注意ください。</t>
        </r>
      </text>
    </comment>
    <comment ref="I4" authorId="0" shapeId="0" xr:uid="{CA4D87AD-8B5A-46A8-B2EC-1B0D12DF5063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  按分の入力に
   ご注意ください。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東京都</author>
  </authors>
  <commentList>
    <comment ref="D4" authorId="0" shapeId="0" xr:uid="{10F57662-FB65-4994-A559-0F20F0117938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  項目名の入力に
   ご注意ください。</t>
        </r>
      </text>
    </comment>
    <comment ref="I4" authorId="0" shapeId="0" xr:uid="{B4F7B48C-FF45-42FE-87B7-6EB151EB8D94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  按分の入力に
   ご注意ください。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東京都</author>
  </authors>
  <commentList>
    <comment ref="D4" authorId="0" shapeId="0" xr:uid="{4618F2C7-4438-43E2-979D-666D7297340B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  項目名の入力に
   ご注意ください。</t>
        </r>
      </text>
    </comment>
    <comment ref="I4" authorId="0" shapeId="0" xr:uid="{26C85EBF-340A-488B-BB96-F5CA5FE55993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  按分の入力に
   ご注意ください。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東京都</author>
  </authors>
  <commentList>
    <comment ref="D4" authorId="0" shapeId="0" xr:uid="{B33908E6-F8A0-43E4-B08F-3938F90DB56A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  項目名の入力に
   ご注意ください。</t>
        </r>
      </text>
    </comment>
    <comment ref="I4" authorId="0" shapeId="0" xr:uid="{2EDA885D-B5B0-4484-9299-2403E4DE399B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  按分の入力に
   ご注意ください。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東京都</author>
  </authors>
  <commentList>
    <comment ref="D4" authorId="0" shapeId="0" xr:uid="{7151F340-DC5D-4260-9427-DB5C3573530B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  項目名の入力に
   ご注意ください。</t>
        </r>
      </text>
    </comment>
    <comment ref="I4" authorId="0" shapeId="0" xr:uid="{8C3CB287-C232-4D4C-8F9C-5A792368D286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  按分の入力に
   ご注意ください。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東京都</author>
  </authors>
  <commentList>
    <comment ref="D4" authorId="0" shapeId="0" xr:uid="{B2237406-840F-4187-98CC-5C4C6012D2F8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  項目名の入力に
   ご注意ください。</t>
        </r>
      </text>
    </comment>
    <comment ref="I4" authorId="0" shapeId="0" xr:uid="{E85B51B7-B352-437C-9CAB-03B034BC2429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  按分の入力に
   ご注意ください。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東京都</author>
  </authors>
  <commentList>
    <comment ref="D4" authorId="0" shapeId="0" xr:uid="{898ACA37-C7DA-4D7B-9165-D837AADBE30F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  項目名の入力に
   ご注意ください。</t>
        </r>
      </text>
    </comment>
    <comment ref="I4" authorId="0" shapeId="0" xr:uid="{5198CA99-943F-4D25-B737-B1E9F3129FD8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  按分の入力に
   ご注意ください。</t>
        </r>
      </text>
    </comment>
  </commentList>
</comments>
</file>

<file path=xl/sharedStrings.xml><?xml version="1.0" encoding="utf-8"?>
<sst xmlns="http://schemas.openxmlformats.org/spreadsheetml/2006/main" count="585" uniqueCount="109">
  <si>
    <t>月</t>
    <rPh sb="0" eb="1">
      <t>ガツ</t>
    </rPh>
    <phoneticPr fontId="2"/>
  </si>
  <si>
    <t>日</t>
    <rPh sb="0" eb="1">
      <t>ニチ</t>
    </rPh>
    <phoneticPr fontId="2"/>
  </si>
  <si>
    <t>項目名</t>
    <rPh sb="0" eb="2">
      <t>コウモク</t>
    </rPh>
    <rPh sb="2" eb="3">
      <t>メイ</t>
    </rPh>
    <phoneticPr fontId="2"/>
  </si>
  <si>
    <t>収入額</t>
    <rPh sb="0" eb="2">
      <t>シュウニュウ</t>
    </rPh>
    <rPh sb="2" eb="3">
      <t>ガク</t>
    </rPh>
    <phoneticPr fontId="2"/>
  </si>
  <si>
    <t>按分</t>
    <rPh sb="0" eb="2">
      <t>アンブン</t>
    </rPh>
    <phoneticPr fontId="2"/>
  </si>
  <si>
    <t>差引残高</t>
    <rPh sb="0" eb="2">
      <t>サシヒキ</t>
    </rPh>
    <rPh sb="2" eb="4">
      <t>ザンダカ</t>
    </rPh>
    <phoneticPr fontId="2"/>
  </si>
  <si>
    <t>支出額
（総額）</t>
    <rPh sb="0" eb="3">
      <t>シシュツガク</t>
    </rPh>
    <rPh sb="5" eb="7">
      <t>ソウガク</t>
    </rPh>
    <phoneticPr fontId="2"/>
  </si>
  <si>
    <t>支出額
（按分後）</t>
    <rPh sb="0" eb="3">
      <t>シシュツガク</t>
    </rPh>
    <rPh sb="5" eb="7">
      <t>アンブン</t>
    </rPh>
    <rPh sb="7" eb="8">
      <t>ゴ</t>
    </rPh>
    <phoneticPr fontId="2"/>
  </si>
  <si>
    <t>会派又は
議員名</t>
    <rPh sb="0" eb="2">
      <t>カイハ</t>
    </rPh>
    <rPh sb="2" eb="3">
      <t>マタ</t>
    </rPh>
    <rPh sb="5" eb="7">
      <t>ギイン</t>
    </rPh>
    <rPh sb="7" eb="8">
      <t>メイ</t>
    </rPh>
    <phoneticPr fontId="2"/>
  </si>
  <si>
    <t>領収書
№</t>
    <rPh sb="0" eb="3">
      <t>リョウシュウショ</t>
    </rPh>
    <phoneticPr fontId="2"/>
  </si>
  <si>
    <t>前月繰越</t>
    <rPh sb="0" eb="2">
      <t>ゼンゲツ</t>
    </rPh>
    <rPh sb="2" eb="4">
      <t>クリコシ</t>
    </rPh>
    <phoneticPr fontId="2"/>
  </si>
  <si>
    <t>月　計</t>
    <rPh sb="0" eb="1">
      <t>ツキ</t>
    </rPh>
    <rPh sb="2" eb="3">
      <t>ケイ</t>
    </rPh>
    <phoneticPr fontId="2"/>
  </si>
  <si>
    <t>累　計</t>
    <rPh sb="0" eb="1">
      <t>ルイ</t>
    </rPh>
    <rPh sb="2" eb="3">
      <t>ケイ</t>
    </rPh>
    <phoneticPr fontId="2"/>
  </si>
  <si>
    <t>摘要</t>
    <rPh sb="0" eb="1">
      <t>ツム</t>
    </rPh>
    <rPh sb="1" eb="2">
      <t>ヨウ</t>
    </rPh>
    <phoneticPr fontId="2"/>
  </si>
  <si>
    <t>会派名</t>
    <rPh sb="0" eb="2">
      <t>カイハ</t>
    </rPh>
    <rPh sb="2" eb="3">
      <t>メイ</t>
    </rPh>
    <phoneticPr fontId="2"/>
  </si>
  <si>
    <t>人件費</t>
    <rPh sb="0" eb="3">
      <t>ジンケンヒ</t>
    </rPh>
    <phoneticPr fontId="10"/>
  </si>
  <si>
    <t>事務所費</t>
    <rPh sb="0" eb="2">
      <t>ジム</t>
    </rPh>
    <rPh sb="2" eb="3">
      <t>ショ</t>
    </rPh>
    <rPh sb="3" eb="4">
      <t>ヒ</t>
    </rPh>
    <phoneticPr fontId="10"/>
  </si>
  <si>
    <t>事務費</t>
    <rPh sb="0" eb="3">
      <t>ジムヒ</t>
    </rPh>
    <phoneticPr fontId="10"/>
  </si>
  <si>
    <t>交通費</t>
    <rPh sb="0" eb="2">
      <t>コウツウ</t>
    </rPh>
    <rPh sb="2" eb="3">
      <t>ヒ</t>
    </rPh>
    <phoneticPr fontId="10"/>
  </si>
  <si>
    <t>視察・研修費</t>
    <rPh sb="0" eb="2">
      <t>シサツ</t>
    </rPh>
    <rPh sb="3" eb="6">
      <t>ケンシュウヒ</t>
    </rPh>
    <phoneticPr fontId="10"/>
  </si>
  <si>
    <t>調査委託費</t>
    <rPh sb="0" eb="2">
      <t>チョウサ</t>
    </rPh>
    <rPh sb="2" eb="4">
      <t>イタク</t>
    </rPh>
    <rPh sb="4" eb="5">
      <t>ヒ</t>
    </rPh>
    <phoneticPr fontId="10"/>
  </si>
  <si>
    <t>資料購入・作成費</t>
    <rPh sb="0" eb="2">
      <t>シリョウ</t>
    </rPh>
    <rPh sb="2" eb="4">
      <t>コウニュウ</t>
    </rPh>
    <rPh sb="5" eb="7">
      <t>サクセイ</t>
    </rPh>
    <rPh sb="7" eb="8">
      <t>ヒ</t>
    </rPh>
    <phoneticPr fontId="10"/>
  </si>
  <si>
    <t>グループ活動費</t>
    <rPh sb="4" eb="6">
      <t>カツドウ</t>
    </rPh>
    <rPh sb="6" eb="7">
      <t>ヒ</t>
    </rPh>
    <phoneticPr fontId="10"/>
  </si>
  <si>
    <t>会議費</t>
    <rPh sb="0" eb="3">
      <t>カイギヒ</t>
    </rPh>
    <phoneticPr fontId="10"/>
  </si>
  <si>
    <t>広報紙・誌発行費</t>
    <rPh sb="0" eb="2">
      <t>コウホウ</t>
    </rPh>
    <rPh sb="2" eb="3">
      <t>カミ</t>
    </rPh>
    <rPh sb="4" eb="5">
      <t>シ</t>
    </rPh>
    <rPh sb="5" eb="7">
      <t>ハッコウ</t>
    </rPh>
    <rPh sb="7" eb="8">
      <t>ヒ</t>
    </rPh>
    <phoneticPr fontId="10"/>
  </si>
  <si>
    <t>HP作成・管理費</t>
    <rPh sb="2" eb="4">
      <t>サクセイ</t>
    </rPh>
    <rPh sb="5" eb="8">
      <t>カンリヒ</t>
    </rPh>
    <phoneticPr fontId="10"/>
  </si>
  <si>
    <t>政策広報費</t>
    <rPh sb="0" eb="2">
      <t>セイサク</t>
    </rPh>
    <rPh sb="2" eb="4">
      <t>コウホウ</t>
    </rPh>
    <rPh sb="4" eb="5">
      <t>ヒ</t>
    </rPh>
    <phoneticPr fontId="10"/>
  </si>
  <si>
    <t>会費</t>
    <rPh sb="0" eb="2">
      <t>カイヒ</t>
    </rPh>
    <phoneticPr fontId="10"/>
  </si>
  <si>
    <t>（按分後）</t>
    <rPh sb="1" eb="3">
      <t>アンブン</t>
    </rPh>
    <rPh sb="3" eb="4">
      <t>ゴ</t>
    </rPh>
    <phoneticPr fontId="10"/>
  </si>
  <si>
    <t>【自動計算エリア】</t>
    <rPh sb="1" eb="3">
      <t>ジドウ</t>
    </rPh>
    <rPh sb="3" eb="5">
      <t>ケイサン</t>
    </rPh>
    <phoneticPr fontId="2"/>
  </si>
  <si>
    <t>４月</t>
    <rPh sb="1" eb="2">
      <t>ガツ</t>
    </rPh>
    <phoneticPr fontId="10"/>
  </si>
  <si>
    <t>５月</t>
    <rPh sb="1" eb="2">
      <t>ガツ</t>
    </rPh>
    <phoneticPr fontId="10"/>
  </si>
  <si>
    <t>６月</t>
  </si>
  <si>
    <t>第１四半期</t>
    <rPh sb="0" eb="1">
      <t>ダイ</t>
    </rPh>
    <rPh sb="2" eb="3">
      <t>４</t>
    </rPh>
    <rPh sb="3" eb="5">
      <t>ハンキ</t>
    </rPh>
    <phoneticPr fontId="10"/>
  </si>
  <si>
    <t>７月</t>
  </si>
  <si>
    <t>８月</t>
  </si>
  <si>
    <t>９月</t>
  </si>
  <si>
    <t>第２四半期</t>
  </si>
  <si>
    <t>１０月</t>
  </si>
  <si>
    <t>１１月</t>
  </si>
  <si>
    <t>１２月</t>
  </si>
  <si>
    <t>第３四半期</t>
  </si>
  <si>
    <t>１月</t>
  </si>
  <si>
    <t>２月</t>
  </si>
  <si>
    <t>３月</t>
  </si>
  <si>
    <t>第４四半期</t>
  </si>
  <si>
    <t>資料購入
・作成費</t>
    <rPh sb="0" eb="2">
      <t>シリョウ</t>
    </rPh>
    <rPh sb="2" eb="4">
      <t>コウニュウ</t>
    </rPh>
    <rPh sb="6" eb="8">
      <t>サクセイ</t>
    </rPh>
    <rPh sb="8" eb="9">
      <t>ヒ</t>
    </rPh>
    <phoneticPr fontId="10"/>
  </si>
  <si>
    <t>広報紙・誌
発行費</t>
    <rPh sb="0" eb="2">
      <t>コウホウ</t>
    </rPh>
    <rPh sb="2" eb="3">
      <t>カミ</t>
    </rPh>
    <rPh sb="4" eb="5">
      <t>シ</t>
    </rPh>
    <rPh sb="6" eb="8">
      <t>ハッコウ</t>
    </rPh>
    <rPh sb="8" eb="9">
      <t>ヒ</t>
    </rPh>
    <phoneticPr fontId="10"/>
  </si>
  <si>
    <t>HP作成
・管理費</t>
    <rPh sb="2" eb="4">
      <t>サクセイ</t>
    </rPh>
    <rPh sb="6" eb="9">
      <t>カンリヒ</t>
    </rPh>
    <phoneticPr fontId="10"/>
  </si>
  <si>
    <t>計</t>
    <rPh sb="0" eb="1">
      <t>ケイ</t>
    </rPh>
    <phoneticPr fontId="2"/>
  </si>
  <si>
    <t>①収入月計</t>
    <rPh sb="1" eb="3">
      <t>シュウニュウ</t>
    </rPh>
    <rPh sb="3" eb="4">
      <t>ゲツ</t>
    </rPh>
    <rPh sb="4" eb="5">
      <t>ケイ</t>
    </rPh>
    <phoneticPr fontId="2"/>
  </si>
  <si>
    <t>②支出月計</t>
    <rPh sb="1" eb="3">
      <t>シシュツ</t>
    </rPh>
    <rPh sb="3" eb="4">
      <t>ツキ</t>
    </rPh>
    <rPh sb="4" eb="5">
      <t>ケイ</t>
    </rPh>
    <phoneticPr fontId="10"/>
  </si>
  <si>
    <t>調査活動補助費</t>
    <phoneticPr fontId="2"/>
  </si>
  <si>
    <t>調査・政策立案費</t>
    <phoneticPr fontId="2"/>
  </si>
  <si>
    <t>広報・広聴活動費</t>
    <phoneticPr fontId="2"/>
  </si>
  <si>
    <t>視察・
研修費</t>
    <rPh sb="0" eb="2">
      <t>シサツ</t>
    </rPh>
    <rPh sb="4" eb="7">
      <t>ケンシュウヒ</t>
    </rPh>
    <phoneticPr fontId="10"/>
  </si>
  <si>
    <t>調査
委託費</t>
    <rPh sb="0" eb="2">
      <t>チョウサ</t>
    </rPh>
    <rPh sb="3" eb="5">
      <t>イタク</t>
    </rPh>
    <rPh sb="5" eb="6">
      <t>ヒ</t>
    </rPh>
    <phoneticPr fontId="10"/>
  </si>
  <si>
    <t>ｸﾞﾙｰﾌﾟ
活動費</t>
    <rPh sb="7" eb="9">
      <t>カツドウ</t>
    </rPh>
    <rPh sb="9" eb="10">
      <t>ヒ</t>
    </rPh>
    <phoneticPr fontId="10"/>
  </si>
  <si>
    <t>政策
広報費</t>
    <rPh sb="0" eb="2">
      <t>セイサク</t>
    </rPh>
    <rPh sb="3" eb="5">
      <t>コウホウ</t>
    </rPh>
    <rPh sb="5" eb="6">
      <t>ヒ</t>
    </rPh>
    <phoneticPr fontId="10"/>
  </si>
  <si>
    <t>繰　越　額</t>
    <rPh sb="0" eb="1">
      <t>クリ</t>
    </rPh>
    <rPh sb="2" eb="3">
      <t>エツ</t>
    </rPh>
    <rPh sb="4" eb="5">
      <t>ガク</t>
    </rPh>
    <phoneticPr fontId="2"/>
  </si>
  <si>
    <t>支　　　　出</t>
    <rPh sb="0" eb="1">
      <t>シ</t>
    </rPh>
    <rPh sb="5" eb="6">
      <t>デ</t>
    </rPh>
    <phoneticPr fontId="2"/>
  </si>
  <si>
    <t>都議会○○</t>
    <rPh sb="0" eb="1">
      <t>ト</t>
    </rPh>
    <rPh sb="1" eb="3">
      <t>ギカイ</t>
    </rPh>
    <phoneticPr fontId="2"/>
  </si>
  <si>
    <t>事務費</t>
    <rPh sb="0" eb="3">
      <t>ジムヒ</t>
    </rPh>
    <phoneticPr fontId="2"/>
  </si>
  <si>
    <t>コピー用紙代</t>
    <rPh sb="3" eb="5">
      <t>ヨウシ</t>
    </rPh>
    <rPh sb="5" eb="6">
      <t>ダイ</t>
    </rPh>
    <phoneticPr fontId="2"/>
  </si>
  <si>
    <t>資料購入・作成費</t>
    <rPh sb="0" eb="2">
      <t>シリョウ</t>
    </rPh>
    <rPh sb="2" eb="4">
      <t>コウニュウ</t>
    </rPh>
    <rPh sb="5" eb="7">
      <t>サクセイ</t>
    </rPh>
    <rPh sb="7" eb="8">
      <t>ヒ</t>
    </rPh>
    <phoneticPr fontId="2"/>
  </si>
  <si>
    <t>新聞購読料（4月分▲▲新聞ほか2紙）</t>
    <rPh sb="0" eb="2">
      <t>シンブン</t>
    </rPh>
    <rPh sb="2" eb="4">
      <t>コウドク</t>
    </rPh>
    <rPh sb="4" eb="5">
      <t>リョウ</t>
    </rPh>
    <rPh sb="7" eb="8">
      <t>ガツ</t>
    </rPh>
    <rPh sb="8" eb="9">
      <t>ブン</t>
    </rPh>
    <rPh sb="11" eb="13">
      <t>シンブン</t>
    </rPh>
    <rPh sb="16" eb="17">
      <t>シ</t>
    </rPh>
    <phoneticPr fontId="2"/>
  </si>
  <si>
    <t>ﾉｰﾄﾊﾟｿｺﾝ購入</t>
    <rPh sb="8" eb="10">
      <t>コウニュウ</t>
    </rPh>
    <phoneticPr fontId="2"/>
  </si>
  <si>
    <t>人件費</t>
    <rPh sb="0" eb="2">
      <t>ジンケン</t>
    </rPh>
    <rPh sb="2" eb="3">
      <t>ヒ</t>
    </rPh>
    <phoneticPr fontId="2"/>
  </si>
  <si>
    <t>雇用職員の給料（4月分,3人)</t>
    <rPh sb="0" eb="2">
      <t>コヨウ</t>
    </rPh>
    <rPh sb="2" eb="4">
      <t>ショクイン</t>
    </rPh>
    <rPh sb="5" eb="7">
      <t>キュウリョウ</t>
    </rPh>
    <rPh sb="9" eb="10">
      <t>ガツ</t>
    </rPh>
    <rPh sb="10" eb="11">
      <t>ブン</t>
    </rPh>
    <rPh sb="13" eb="14">
      <t>ニン</t>
    </rPh>
    <phoneticPr fontId="2"/>
  </si>
  <si>
    <t>東京太郎</t>
    <rPh sb="0" eb="2">
      <t>トウキョウ</t>
    </rPh>
    <rPh sb="2" eb="4">
      <t>タロウ</t>
    </rPh>
    <phoneticPr fontId="2"/>
  </si>
  <si>
    <t>書籍代(観光白書)</t>
    <rPh sb="0" eb="3">
      <t>ショセキダイ</t>
    </rPh>
    <rPh sb="4" eb="6">
      <t>カンコウ</t>
    </rPh>
    <rPh sb="6" eb="8">
      <t>ハクショ</t>
    </rPh>
    <phoneticPr fontId="2"/>
  </si>
  <si>
    <t>事務所費</t>
    <rPh sb="0" eb="2">
      <t>ジム</t>
    </rPh>
    <rPh sb="2" eb="3">
      <t>ショ</t>
    </rPh>
    <rPh sb="3" eb="4">
      <t>ヒ</t>
    </rPh>
    <phoneticPr fontId="2"/>
  </si>
  <si>
    <t>賃料(振込手数料を含む)(5月分)</t>
    <rPh sb="0" eb="2">
      <t>チンリョウ</t>
    </rPh>
    <rPh sb="3" eb="5">
      <t>フリコミ</t>
    </rPh>
    <rPh sb="5" eb="8">
      <t>テスウリョウ</t>
    </rPh>
    <rPh sb="9" eb="10">
      <t>フク</t>
    </rPh>
    <rPh sb="14" eb="15">
      <t>ガツ</t>
    </rPh>
    <rPh sb="15" eb="16">
      <t>ブン</t>
    </rPh>
    <phoneticPr fontId="2"/>
  </si>
  <si>
    <t>視察・研修費</t>
    <rPh sb="0" eb="2">
      <t>シサツ</t>
    </rPh>
    <rPh sb="3" eb="5">
      <t>ケンシュウ</t>
    </rPh>
    <rPh sb="5" eb="6">
      <t>ヒ</t>
    </rPh>
    <phoneticPr fontId="2"/>
  </si>
  <si>
    <t>東京花子</t>
    <rPh sb="0" eb="2">
      <t>トウキョウ</t>
    </rPh>
    <rPh sb="2" eb="4">
      <t>ハナコ</t>
    </rPh>
    <phoneticPr fontId="2"/>
  </si>
  <si>
    <t>○○調査のための出張旅費</t>
    <rPh sb="2" eb="4">
      <t>チョウサ</t>
    </rPh>
    <rPh sb="8" eb="10">
      <t>シュッチョウ</t>
    </rPh>
    <rPh sb="10" eb="12">
      <t>リョヒ</t>
    </rPh>
    <phoneticPr fontId="2"/>
  </si>
  <si>
    <t>東京次郎</t>
    <rPh sb="0" eb="2">
      <t>トウキョウ</t>
    </rPh>
    <rPh sb="2" eb="4">
      <t>ジロウ</t>
    </rPh>
    <phoneticPr fontId="2"/>
  </si>
  <si>
    <t>電気代(3月分)</t>
    <rPh sb="0" eb="3">
      <t>デンキダイ</t>
    </rPh>
    <rPh sb="5" eb="6">
      <t>ガツ</t>
    </rPh>
    <rPh sb="6" eb="7">
      <t>ブン</t>
    </rPh>
    <phoneticPr fontId="2"/>
  </si>
  <si>
    <t>会費</t>
    <rPh sb="0" eb="2">
      <t>カイヒ</t>
    </rPh>
    <phoneticPr fontId="2"/>
  </si>
  <si>
    <t>地域▲▲振興団体会費</t>
    <rPh sb="0" eb="2">
      <t>チイキ</t>
    </rPh>
    <rPh sb="4" eb="6">
      <t>シンコウ</t>
    </rPh>
    <rPh sb="6" eb="8">
      <t>ダンタイ</t>
    </rPh>
    <rPh sb="8" eb="10">
      <t>カイヒ</t>
    </rPh>
    <phoneticPr fontId="2"/>
  </si>
  <si>
    <t>収入</t>
    <rPh sb="0" eb="2">
      <t>シュウニュウ</t>
    </rPh>
    <phoneticPr fontId="2"/>
  </si>
  <si>
    <t>平成 ２９ 年 　４ 月　　　　政務活動会計帳簿</t>
    <phoneticPr fontId="2"/>
  </si>
  <si>
    <t>4-</t>
    <phoneticPr fontId="2"/>
  </si>
  <si>
    <t>…</t>
    <phoneticPr fontId="2"/>
  </si>
  <si>
    <t>平成 ２９ 年 　５ 月　　　　政務活動会計帳簿</t>
    <phoneticPr fontId="2"/>
  </si>
  <si>
    <t>5月分、15人×500,000円</t>
    <rPh sb="1" eb="2">
      <t>ガツ</t>
    </rPh>
    <rPh sb="2" eb="3">
      <t>ブン</t>
    </rPh>
    <rPh sb="6" eb="7">
      <t>ニン</t>
    </rPh>
    <rPh sb="15" eb="16">
      <t>エン</t>
    </rPh>
    <phoneticPr fontId="2"/>
  </si>
  <si>
    <t>4月分、15人×500,000円</t>
    <rPh sb="1" eb="2">
      <t>ガツ</t>
    </rPh>
    <rPh sb="2" eb="3">
      <t>ブン</t>
    </rPh>
    <rPh sb="6" eb="7">
      <t>ニン</t>
    </rPh>
    <rPh sb="15" eb="16">
      <t>エン</t>
    </rPh>
    <phoneticPr fontId="2"/>
  </si>
  <si>
    <t>政務活動費受入</t>
    <rPh sb="0" eb="2">
      <t>セイム</t>
    </rPh>
    <rPh sb="2" eb="4">
      <t>カツドウ</t>
    </rPh>
    <rPh sb="4" eb="5">
      <t>ヒ</t>
    </rPh>
    <rPh sb="5" eb="7">
      <t>ウケイレ</t>
    </rPh>
    <phoneticPr fontId="2"/>
  </si>
  <si>
    <t>政務活動費受入</t>
    <rPh sb="0" eb="2">
      <t>セイム</t>
    </rPh>
    <rPh sb="2" eb="4">
      <t>カツドウ</t>
    </rPh>
    <rPh sb="4" eb="5">
      <t>ヒ</t>
    </rPh>
    <rPh sb="5" eb="7">
      <t>ウケイレ</t>
    </rPh>
    <phoneticPr fontId="2"/>
  </si>
  <si>
    <t>政策推進等
活動費</t>
    <rPh sb="0" eb="2">
      <t>セイサク</t>
    </rPh>
    <rPh sb="2" eb="4">
      <t>スイシン</t>
    </rPh>
    <rPh sb="4" eb="5">
      <t>ナド</t>
    </rPh>
    <rPh sb="6" eb="8">
      <t>カツドウ</t>
    </rPh>
    <rPh sb="8" eb="9">
      <t>ヒ</t>
    </rPh>
    <phoneticPr fontId="10"/>
  </si>
  <si>
    <t>政策推進等活動費</t>
    <rPh sb="0" eb="2">
      <t>セイサク</t>
    </rPh>
    <rPh sb="2" eb="4">
      <t>スイシン</t>
    </rPh>
    <rPh sb="4" eb="5">
      <t>ナド</t>
    </rPh>
    <rPh sb="5" eb="7">
      <t>カツドウ</t>
    </rPh>
    <rPh sb="7" eb="8">
      <t>ヒ</t>
    </rPh>
    <phoneticPr fontId="10"/>
  </si>
  <si>
    <t>№</t>
    <phoneticPr fontId="2"/>
  </si>
  <si>
    <t xml:space="preserve">
№</t>
    <phoneticPr fontId="2"/>
  </si>
  <si>
    <t>年</t>
    <rPh sb="0" eb="1">
      <t>ネン</t>
    </rPh>
    <phoneticPr fontId="2"/>
  </si>
  <si>
    <t>月　政務活動費会計帳簿</t>
    <rPh sb="0" eb="1">
      <t>ガツ</t>
    </rPh>
    <rPh sb="2" eb="4">
      <t>セイム</t>
    </rPh>
    <rPh sb="4" eb="7">
      <t>カツドウヒ</t>
    </rPh>
    <rPh sb="7" eb="9">
      <t>カイケイ</t>
    </rPh>
    <rPh sb="9" eb="11">
      <t>チョウボ</t>
    </rPh>
    <phoneticPr fontId="2"/>
  </si>
  <si>
    <t>政務活動費受入</t>
    <rPh sb="0" eb="2">
      <t>セイム</t>
    </rPh>
    <rPh sb="2" eb="5">
      <t>カツドウヒ</t>
    </rPh>
    <rPh sb="5" eb="7">
      <t>ウケイ</t>
    </rPh>
    <phoneticPr fontId="2"/>
  </si>
  <si>
    <t>月　政務活動費会計帳簿</t>
    <rPh sb="0" eb="1">
      <t>ガツ</t>
    </rPh>
    <phoneticPr fontId="2"/>
  </si>
  <si>
    <t>年度会計帳簿集計表</t>
    <rPh sb="0" eb="2">
      <t>ネンド</t>
    </rPh>
    <rPh sb="2" eb="4">
      <t>カイケイ</t>
    </rPh>
    <rPh sb="4" eb="6">
      <t>チョウボ</t>
    </rPh>
    <rPh sb="6" eb="9">
      <t>シュウケイヒョウ</t>
    </rPh>
    <phoneticPr fontId="2"/>
  </si>
  <si>
    <t>政務活動費受入</t>
  </si>
  <si>
    <t>宮瀬英治</t>
    <rPh sb="0" eb="4">
      <t>ミヤセエイジ</t>
    </rPh>
    <phoneticPr fontId="2"/>
  </si>
  <si>
    <t>宮瀬英治</t>
    <rPh sb="0" eb="4">
      <t>ミヤセエイジ</t>
    </rPh>
    <phoneticPr fontId="2"/>
  </si>
  <si>
    <t>宮瀬英治</t>
    <rPh sb="0" eb="2">
      <t>ミヤセ</t>
    </rPh>
    <rPh sb="2" eb="4">
      <t>エイジ</t>
    </rPh>
    <phoneticPr fontId="2"/>
  </si>
  <si>
    <t>宮瀬英治</t>
    <rPh sb="0" eb="4">
      <t>ミヤセエイジ</t>
    </rPh>
    <phoneticPr fontId="2"/>
  </si>
  <si>
    <t>都政レポート　印刷ポスティング代</t>
    <rPh sb="0" eb="2">
      <t>トセイ</t>
    </rPh>
    <rPh sb="7" eb="9">
      <t>インサツ</t>
    </rPh>
    <rPh sb="15" eb="16">
      <t>ダイ</t>
    </rPh>
    <phoneticPr fontId="2"/>
  </si>
  <si>
    <t>ガス代4～2月分</t>
    <rPh sb="2" eb="3">
      <t>ダイ</t>
    </rPh>
    <rPh sb="6" eb="8">
      <t>ゲツブン</t>
    </rPh>
    <phoneticPr fontId="2"/>
  </si>
  <si>
    <t>都議会レポート・封筒印刷、発送等
（1万件）</t>
    <rPh sb="0" eb="3">
      <t>トギカイ</t>
    </rPh>
    <rPh sb="8" eb="10">
      <t>フウトウ</t>
    </rPh>
    <rPh sb="10" eb="12">
      <t>インサツ</t>
    </rPh>
    <rPh sb="13" eb="15">
      <t>ハッソウ</t>
    </rPh>
    <rPh sb="15" eb="16">
      <t>ナド</t>
    </rPh>
    <rPh sb="18" eb="20">
      <t>マンケン</t>
    </rPh>
    <phoneticPr fontId="2"/>
  </si>
  <si>
    <t>事務所家賃4～9月分</t>
    <rPh sb="0" eb="3">
      <t>ジムショ</t>
    </rPh>
    <rPh sb="3" eb="5">
      <t>ヤチン</t>
    </rPh>
    <rPh sb="8" eb="10">
      <t>ツキブン</t>
    </rPh>
    <phoneticPr fontId="2"/>
  </si>
  <si>
    <t>水道代3～2月分</t>
    <rPh sb="0" eb="2">
      <t>スイドウ</t>
    </rPh>
    <rPh sb="2" eb="3">
      <t>ダイ</t>
    </rPh>
    <rPh sb="6" eb="8">
      <t>ツキブン</t>
    </rPh>
    <phoneticPr fontId="2"/>
  </si>
  <si>
    <t>事務所家賃10～3月分</t>
    <rPh sb="0" eb="5">
      <t>ジムショヤチン</t>
    </rPh>
    <rPh sb="9" eb="11">
      <t>ツキブン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</si>
</sst>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 * #,##0_ ;_ * \-#,##0_ ;_ * &quot;-&quot;_ ;_ @_ "/>
  </numFmts>
  <fonts count="2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 val="double"/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color theme="0" tint="-0.499984740745262"/>
      <name val="ＭＳ Ｐゴシック"/>
      <family val="3"/>
      <charset val="128"/>
      <scheme val="minor"/>
    </font>
    <font>
      <sz val="10"/>
      <color theme="0" tint="-0.499984740745262"/>
      <name val="ＭＳ Ｐゴシック"/>
      <family val="3"/>
      <charset val="128"/>
    </font>
    <font>
      <sz val="9"/>
      <color theme="0" tint="-0.499984740745262"/>
      <name val="ＭＳ Ｐゴシック"/>
      <family val="3"/>
      <charset val="128"/>
    </font>
    <font>
      <sz val="8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8"/>
      <color theme="0" tint="-0.499984740745262"/>
      <name val="ＭＳ Ｐゴシック"/>
      <family val="3"/>
      <charset val="128"/>
    </font>
    <font>
      <sz val="8"/>
      <color theme="0" tint="-0.499984740745262"/>
      <name val="ＭＳ Ｐゴシック"/>
      <family val="3"/>
      <charset val="128"/>
      <scheme val="minor"/>
    </font>
    <font>
      <b/>
      <sz val="9"/>
      <color indexed="81"/>
      <name val="ＭＳ Ｐゴシック"/>
      <family val="3"/>
      <charset val="128"/>
    </font>
    <font>
      <sz val="7"/>
      <name val="ＭＳ Ｐゴシック"/>
      <family val="3"/>
      <charset val="128"/>
    </font>
    <font>
      <sz val="7"/>
      <color theme="0" tint="-0.499984740745262"/>
      <name val="ＭＳ Ｐゴシック"/>
      <family val="3"/>
      <charset val="128"/>
    </font>
    <font>
      <sz val="11"/>
      <color rgb="FF000000"/>
      <name val="ＭＳ Ｐゴシック"/>
      <family val="3"/>
      <charset val="128"/>
      <scheme val="minor"/>
    </font>
    <font>
      <sz val="7.5"/>
      <color theme="0" tint="-0.499984740745262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u val="double"/>
      <sz val="9"/>
      <color theme="1"/>
      <name val="ＭＳ Ｐゴシック"/>
      <family val="3"/>
      <charset val="128"/>
      <scheme val="minor"/>
    </font>
    <font>
      <u val="double"/>
      <sz val="8"/>
      <color theme="1"/>
      <name val="ＭＳ Ｐゴシック"/>
      <family val="3"/>
      <charset val="128"/>
      <scheme val="minor"/>
    </font>
    <font>
      <sz val="6.5"/>
      <color theme="0" tint="-0.499984740745262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99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11" fillId="0" borderId="0"/>
  </cellStyleXfs>
  <cellXfs count="163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1" xfId="0" applyFont="1" applyBorder="1">
      <alignment vertical="center"/>
    </xf>
    <xf numFmtId="38" fontId="7" fillId="0" borderId="1" xfId="1" applyFont="1" applyBorder="1" applyAlignment="1" applyProtection="1">
      <alignment vertical="center"/>
    </xf>
    <xf numFmtId="38" fontId="6" fillId="0" borderId="3" xfId="0" applyNumberFormat="1" applyFont="1" applyBorder="1">
      <alignment vertical="center"/>
    </xf>
    <xf numFmtId="38" fontId="8" fillId="0" borderId="1" xfId="1" applyFont="1" applyBorder="1" applyAlignment="1" applyProtection="1">
      <alignment vertical="center"/>
    </xf>
    <xf numFmtId="38" fontId="6" fillId="0" borderId="1" xfId="1" applyFont="1" applyBorder="1">
      <alignment vertical="center"/>
    </xf>
    <xf numFmtId="12" fontId="6" fillId="0" borderId="1" xfId="0" applyNumberFormat="1" applyFont="1" applyBorder="1">
      <alignment vertical="center"/>
    </xf>
    <xf numFmtId="38" fontId="8" fillId="0" borderId="1" xfId="0" applyNumberFormat="1" applyFont="1" applyBorder="1" applyProtection="1">
      <alignment vertical="center"/>
      <protection locked="0"/>
    </xf>
    <xf numFmtId="38" fontId="6" fillId="0" borderId="1" xfId="0" applyNumberFormat="1" applyFont="1" applyBorder="1" applyProtection="1">
      <alignment vertical="center"/>
      <protection locked="0"/>
    </xf>
    <xf numFmtId="38" fontId="8" fillId="0" borderId="1" xfId="1" applyFont="1" applyFill="1" applyBorder="1" applyAlignment="1" applyProtection="1">
      <alignment vertical="center"/>
    </xf>
    <xf numFmtId="0" fontId="5" fillId="2" borderId="1" xfId="0" applyFont="1" applyFill="1" applyBorder="1">
      <alignment vertical="center"/>
    </xf>
    <xf numFmtId="38" fontId="5" fillId="2" borderId="1" xfId="1" applyFont="1" applyFill="1" applyBorder="1">
      <alignment vertical="center"/>
    </xf>
    <xf numFmtId="12" fontId="5" fillId="2" borderId="1" xfId="0" applyNumberFormat="1" applyFont="1" applyFill="1" applyBorder="1">
      <alignment vertical="center"/>
    </xf>
    <xf numFmtId="38" fontId="6" fillId="0" borderId="1" xfId="0" applyNumberFormat="1" applyFont="1" applyBorder="1">
      <alignment vertical="center"/>
    </xf>
    <xf numFmtId="0" fontId="5" fillId="2" borderId="2" xfId="0" applyFont="1" applyFill="1" applyBorder="1">
      <alignment vertical="center"/>
    </xf>
    <xf numFmtId="0" fontId="5" fillId="2" borderId="3" xfId="0" applyFont="1" applyFill="1" applyBorder="1">
      <alignment vertical="center"/>
    </xf>
    <xf numFmtId="0" fontId="4" fillId="0" borderId="0" xfId="0" quotePrefix="1" applyFont="1">
      <alignment vertical="center"/>
    </xf>
    <xf numFmtId="0" fontId="3" fillId="0" borderId="0" xfId="0" applyFont="1">
      <alignment vertical="center"/>
    </xf>
    <xf numFmtId="0" fontId="9" fillId="0" borderId="6" xfId="0" applyFont="1" applyBorder="1">
      <alignment vertical="center"/>
    </xf>
    <xf numFmtId="0" fontId="4" fillId="0" borderId="6" xfId="0" applyFont="1" applyBorder="1">
      <alignment vertical="center"/>
    </xf>
    <xf numFmtId="41" fontId="8" fillId="0" borderId="7" xfId="0" applyNumberFormat="1" applyFont="1" applyBorder="1">
      <alignment vertical="center"/>
    </xf>
    <xf numFmtId="0" fontId="9" fillId="0" borderId="0" xfId="0" applyFont="1">
      <alignment vertical="center"/>
    </xf>
    <xf numFmtId="38" fontId="13" fillId="0" borderId="1" xfId="1" applyFont="1" applyFill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9" fillId="0" borderId="10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11" xfId="0" applyFont="1" applyBorder="1">
      <alignment vertical="center"/>
    </xf>
    <xf numFmtId="38" fontId="14" fillId="0" borderId="12" xfId="1" applyFont="1" applyFill="1" applyBorder="1" applyAlignment="1">
      <alignment vertical="center"/>
    </xf>
    <xf numFmtId="38" fontId="13" fillId="0" borderId="12" xfId="1" applyFont="1" applyFill="1" applyBorder="1" applyAlignment="1">
      <alignment vertical="center"/>
    </xf>
    <xf numFmtId="38" fontId="14" fillId="0" borderId="13" xfId="1" applyFont="1" applyFill="1" applyBorder="1" applyAlignment="1">
      <alignment vertical="center"/>
    </xf>
    <xf numFmtId="38" fontId="13" fillId="0" borderId="13" xfId="1" applyFont="1" applyFill="1" applyBorder="1" applyAlignment="1">
      <alignment vertical="center"/>
    </xf>
    <xf numFmtId="38" fontId="14" fillId="0" borderId="14" xfId="1" applyFont="1" applyFill="1" applyBorder="1" applyAlignment="1">
      <alignment vertical="center"/>
    </xf>
    <xf numFmtId="38" fontId="13" fillId="0" borderId="14" xfId="1" applyFont="1" applyFill="1" applyBorder="1" applyAlignment="1">
      <alignment vertical="center"/>
    </xf>
    <xf numFmtId="0" fontId="12" fillId="0" borderId="1" xfId="0" applyFont="1" applyBorder="1" applyAlignment="1">
      <alignment horizontal="center" vertical="center"/>
    </xf>
    <xf numFmtId="38" fontId="13" fillId="0" borderId="23" xfId="1" applyFont="1" applyFill="1" applyBorder="1" applyAlignment="1">
      <alignment vertical="center"/>
    </xf>
    <xf numFmtId="38" fontId="13" fillId="0" borderId="26" xfId="1" applyFont="1" applyFill="1" applyBorder="1" applyAlignment="1">
      <alignment vertical="center"/>
    </xf>
    <xf numFmtId="38" fontId="14" fillId="0" borderId="23" xfId="1" applyFont="1" applyFill="1" applyBorder="1" applyAlignment="1">
      <alignment vertical="center"/>
    </xf>
    <xf numFmtId="38" fontId="14" fillId="0" borderId="26" xfId="1" applyFont="1" applyFill="1" applyBorder="1" applyAlignment="1">
      <alignment vertical="center"/>
    </xf>
    <xf numFmtId="0" fontId="12" fillId="0" borderId="16" xfId="2" applyFont="1" applyBorder="1" applyAlignment="1">
      <alignment horizontal="distributed" vertical="center"/>
    </xf>
    <xf numFmtId="0" fontId="12" fillId="0" borderId="18" xfId="2" applyFont="1" applyBorder="1" applyAlignment="1">
      <alignment horizontal="distributed" vertical="center"/>
    </xf>
    <xf numFmtId="0" fontId="12" fillId="0" borderId="22" xfId="2" applyFont="1" applyBorder="1" applyAlignment="1">
      <alignment horizontal="distributed" vertical="center"/>
    </xf>
    <xf numFmtId="0" fontId="12" fillId="0" borderId="16" xfId="2" applyFont="1" applyBorder="1" applyAlignment="1">
      <alignment horizontal="distributed" vertical="center" wrapText="1"/>
    </xf>
    <xf numFmtId="0" fontId="12" fillId="0" borderId="18" xfId="2" applyFont="1" applyBorder="1" applyAlignment="1">
      <alignment horizontal="distributed" vertical="center" wrapText="1"/>
    </xf>
    <xf numFmtId="0" fontId="12" fillId="0" borderId="25" xfId="2" applyFont="1" applyBorder="1" applyAlignment="1">
      <alignment horizontal="distributed" vertical="center" wrapText="1"/>
    </xf>
    <xf numFmtId="0" fontId="12" fillId="0" borderId="20" xfId="2" applyFont="1" applyBorder="1" applyAlignment="1">
      <alignment horizontal="distributed" vertical="center"/>
    </xf>
    <xf numFmtId="0" fontId="9" fillId="0" borderId="6" xfId="0" applyFont="1" applyBorder="1" applyAlignment="1">
      <alignment horizontal="center" vertical="center"/>
    </xf>
    <xf numFmtId="0" fontId="9" fillId="3" borderId="2" xfId="0" applyFont="1" applyFill="1" applyBorder="1" applyAlignment="1">
      <alignment horizontal="right" vertical="center"/>
    </xf>
    <xf numFmtId="0" fontId="9" fillId="3" borderId="3" xfId="0" applyFont="1" applyFill="1" applyBorder="1" applyAlignment="1">
      <alignment horizontal="right" vertical="center"/>
    </xf>
    <xf numFmtId="0" fontId="5" fillId="3" borderId="1" xfId="0" applyFont="1" applyFill="1" applyBorder="1">
      <alignment vertical="center"/>
    </xf>
    <xf numFmtId="38" fontId="5" fillId="3" borderId="1" xfId="1" applyFont="1" applyFill="1" applyBorder="1">
      <alignment vertical="center"/>
    </xf>
    <xf numFmtId="12" fontId="5" fillId="3" borderId="2" xfId="0" applyNumberFormat="1" applyFont="1" applyFill="1" applyBorder="1">
      <alignment vertical="center"/>
    </xf>
    <xf numFmtId="12" fontId="5" fillId="3" borderId="1" xfId="0" applyNumberFormat="1" applyFont="1" applyFill="1" applyBorder="1">
      <alignment vertical="center"/>
    </xf>
    <xf numFmtId="0" fontId="4" fillId="0" borderId="0" xfId="0" applyFont="1" applyAlignment="1">
      <alignment vertical="center" textRotation="255"/>
    </xf>
    <xf numFmtId="56" fontId="9" fillId="3" borderId="2" xfId="0" applyNumberFormat="1" applyFont="1" applyFill="1" applyBorder="1" applyAlignment="1">
      <alignment horizontal="right" vertical="center"/>
    </xf>
    <xf numFmtId="38" fontId="5" fillId="0" borderId="1" xfId="1" applyFont="1" applyFill="1" applyBorder="1">
      <alignment vertical="center"/>
    </xf>
    <xf numFmtId="12" fontId="5" fillId="0" borderId="1" xfId="0" applyNumberFormat="1" applyFont="1" applyBorder="1">
      <alignment vertical="center"/>
    </xf>
    <xf numFmtId="38" fontId="7" fillId="0" borderId="1" xfId="1" applyFont="1" applyFill="1" applyBorder="1" applyAlignment="1" applyProtection="1">
      <alignment vertical="center"/>
    </xf>
    <xf numFmtId="0" fontId="9" fillId="0" borderId="2" xfId="0" applyFont="1" applyBorder="1" applyAlignment="1">
      <alignment horizontal="right" vertical="center"/>
    </xf>
    <xf numFmtId="0" fontId="9" fillId="0" borderId="3" xfId="0" applyFont="1" applyBorder="1" applyAlignment="1">
      <alignment horizontal="right" vertical="center"/>
    </xf>
    <xf numFmtId="38" fontId="14" fillId="0" borderId="28" xfId="1" applyFont="1" applyFill="1" applyBorder="1" applyAlignment="1">
      <alignment vertical="center"/>
    </xf>
    <xf numFmtId="38" fontId="13" fillId="0" borderId="28" xfId="1" applyFont="1" applyFill="1" applyBorder="1" applyAlignment="1">
      <alignment vertical="center"/>
    </xf>
    <xf numFmtId="0" fontId="4" fillId="0" borderId="33" xfId="0" applyFont="1" applyBorder="1">
      <alignment vertical="center"/>
    </xf>
    <xf numFmtId="9" fontId="5" fillId="3" borderId="2" xfId="0" applyNumberFormat="1" applyFont="1" applyFill="1" applyBorder="1">
      <alignment vertical="center"/>
    </xf>
    <xf numFmtId="9" fontId="5" fillId="3" borderId="2" xfId="3" applyFont="1" applyFill="1" applyBorder="1">
      <alignment vertical="center"/>
    </xf>
    <xf numFmtId="9" fontId="5" fillId="2" borderId="1" xfId="3" applyFont="1" applyFill="1" applyBorder="1">
      <alignment vertical="center"/>
    </xf>
    <xf numFmtId="0" fontId="16" fillId="0" borderId="32" xfId="2" applyFont="1" applyBorder="1" applyAlignment="1">
      <alignment horizontal="distributed" vertical="center" wrapText="1"/>
    </xf>
    <xf numFmtId="0" fontId="17" fillId="0" borderId="0" xfId="0" applyFont="1" applyProtection="1">
      <alignment vertical="center"/>
      <protection locked="0"/>
    </xf>
    <xf numFmtId="0" fontId="14" fillId="0" borderId="0" xfId="0" applyFont="1" applyAlignment="1">
      <alignment vertical="center" wrapText="1"/>
    </xf>
    <xf numFmtId="0" fontId="13" fillId="0" borderId="0" xfId="0" applyFont="1" applyAlignment="1">
      <alignment vertical="center" wrapText="1"/>
    </xf>
    <xf numFmtId="0" fontId="14" fillId="2" borderId="1" xfId="0" applyFont="1" applyFill="1" applyBorder="1" applyAlignment="1">
      <alignment vertical="center" wrapText="1"/>
    </xf>
    <xf numFmtId="41" fontId="13" fillId="0" borderId="7" xfId="0" applyNumberFormat="1" applyFont="1" applyBorder="1">
      <alignment vertical="center"/>
    </xf>
    <xf numFmtId="0" fontId="13" fillId="0" borderId="7" xfId="2" applyFont="1" applyBorder="1" applyAlignment="1">
      <alignment horizontal="center" vertical="center"/>
    </xf>
    <xf numFmtId="0" fontId="13" fillId="0" borderId="7" xfId="2" applyFont="1" applyBorder="1" applyAlignment="1">
      <alignment horizontal="center" vertical="center" wrapText="1"/>
    </xf>
    <xf numFmtId="0" fontId="17" fillId="0" borderId="7" xfId="2" applyFont="1" applyBorder="1" applyAlignment="1">
      <alignment horizontal="center" vertical="center" wrapText="1"/>
    </xf>
    <xf numFmtId="0" fontId="18" fillId="0" borderId="0" xfId="0" applyFont="1">
      <alignment vertical="center"/>
    </xf>
    <xf numFmtId="0" fontId="5" fillId="2" borderId="0" xfId="0" applyFont="1" applyFill="1">
      <alignment vertical="center"/>
    </xf>
    <xf numFmtId="0" fontId="6" fillId="0" borderId="0" xfId="0" applyFont="1" applyAlignment="1">
      <alignment horizontal="right" vertical="center"/>
    </xf>
    <xf numFmtId="38" fontId="14" fillId="0" borderId="1" xfId="1" applyFont="1" applyBorder="1">
      <alignment vertical="center"/>
    </xf>
    <xf numFmtId="38" fontId="19" fillId="0" borderId="1" xfId="1" applyFont="1" applyBorder="1">
      <alignment vertical="center"/>
    </xf>
    <xf numFmtId="12" fontId="19" fillId="0" borderId="1" xfId="0" applyNumberFormat="1" applyFont="1" applyBorder="1">
      <alignment vertical="center"/>
    </xf>
    <xf numFmtId="0" fontId="20" fillId="0" borderId="1" xfId="0" applyFont="1" applyBorder="1" applyProtection="1">
      <alignment vertical="center"/>
      <protection locked="0"/>
    </xf>
    <xf numFmtId="0" fontId="22" fillId="0" borderId="0" xfId="0" applyFont="1">
      <alignment vertical="center"/>
    </xf>
    <xf numFmtId="0" fontId="5" fillId="0" borderId="6" xfId="0" applyFont="1" applyBorder="1">
      <alignment vertical="center"/>
    </xf>
    <xf numFmtId="0" fontId="5" fillId="0" borderId="0" xfId="0" applyFont="1">
      <alignment vertical="center"/>
    </xf>
    <xf numFmtId="0" fontId="23" fillId="0" borderId="0" xfId="0" applyFont="1">
      <alignment vertical="center"/>
    </xf>
    <xf numFmtId="38" fontId="14" fillId="0" borderId="1" xfId="0" applyNumberFormat="1" applyFont="1" applyBorder="1">
      <alignment vertical="center"/>
    </xf>
    <xf numFmtId="38" fontId="13" fillId="0" borderId="1" xfId="1" applyFont="1" applyFill="1" applyBorder="1" applyAlignment="1" applyProtection="1">
      <alignment vertical="center"/>
    </xf>
    <xf numFmtId="38" fontId="13" fillId="0" borderId="1" xfId="1" applyFont="1" applyBorder="1" applyAlignment="1" applyProtection="1">
      <alignment vertical="center"/>
    </xf>
    <xf numFmtId="0" fontId="9" fillId="2" borderId="1" xfId="0" applyFont="1" applyFill="1" applyBorder="1">
      <alignment vertical="center"/>
    </xf>
    <xf numFmtId="0" fontId="9" fillId="0" borderId="1" xfId="0" applyFont="1" applyBorder="1">
      <alignment vertical="center"/>
    </xf>
    <xf numFmtId="0" fontId="5" fillId="0" borderId="0" xfId="0" quotePrefix="1" applyFont="1">
      <alignment vertical="center"/>
    </xf>
    <xf numFmtId="0" fontId="21" fillId="0" borderId="1" xfId="0" applyFont="1" applyBorder="1" applyProtection="1">
      <alignment vertical="center"/>
      <protection locked="0"/>
    </xf>
    <xf numFmtId="0" fontId="9" fillId="0" borderId="0" xfId="0" quotePrefix="1" applyFont="1">
      <alignment vertical="center"/>
    </xf>
    <xf numFmtId="0" fontId="12" fillId="0" borderId="1" xfId="0" applyFont="1" applyBorder="1" applyProtection="1">
      <alignment vertical="center"/>
      <protection locked="0"/>
    </xf>
    <xf numFmtId="0" fontId="24" fillId="0" borderId="0" xfId="0" applyFont="1" applyProtection="1">
      <alignment vertical="center"/>
      <protection locked="0"/>
    </xf>
    <xf numFmtId="41" fontId="24" fillId="0" borderId="7" xfId="0" applyNumberFormat="1" applyFont="1" applyBorder="1">
      <alignment vertical="center"/>
    </xf>
    <xf numFmtId="0" fontId="12" fillId="0" borderId="3" xfId="0" applyFont="1" applyBorder="1" applyAlignment="1">
      <alignment horizontal="center" vertical="center"/>
    </xf>
    <xf numFmtId="38" fontId="13" fillId="0" borderId="3" xfId="1" applyFont="1" applyFill="1" applyBorder="1" applyAlignment="1">
      <alignment vertical="center"/>
    </xf>
    <xf numFmtId="38" fontId="14" fillId="0" borderId="33" xfId="1" applyFont="1" applyFill="1" applyBorder="1" applyAlignment="1">
      <alignment vertical="center"/>
    </xf>
    <xf numFmtId="38" fontId="14" fillId="0" borderId="0" xfId="1" applyFont="1" applyFill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9" fillId="2" borderId="2" xfId="0" applyFont="1" applyFill="1" applyBorder="1" applyAlignment="1">
      <alignment horizontal="center" vertical="center" wrapText="1"/>
    </xf>
    <xf numFmtId="0" fontId="12" fillId="0" borderId="0" xfId="0" applyFont="1" applyProtection="1">
      <alignment vertical="center"/>
      <protection locked="0"/>
    </xf>
    <xf numFmtId="0" fontId="9" fillId="2" borderId="0" xfId="0" applyFont="1" applyFill="1">
      <alignment vertical="center"/>
    </xf>
    <xf numFmtId="38" fontId="5" fillId="2" borderId="0" xfId="1" applyFont="1" applyFill="1" applyBorder="1">
      <alignment vertical="center"/>
    </xf>
    <xf numFmtId="0" fontId="9" fillId="2" borderId="3" xfId="0" applyFont="1" applyFill="1" applyBorder="1">
      <alignment vertical="center"/>
    </xf>
    <xf numFmtId="0" fontId="5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5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0" fontId="25" fillId="0" borderId="0" xfId="0" applyFont="1" applyAlignment="1">
      <alignment horizontal="right" vertical="center"/>
    </xf>
    <xf numFmtId="0" fontId="25" fillId="0" borderId="0" xfId="0" applyFont="1" applyAlignment="1">
      <alignment horizontal="left" vertical="center"/>
    </xf>
    <xf numFmtId="0" fontId="26" fillId="0" borderId="0" xfId="0" applyFont="1">
      <alignment vertical="center"/>
    </xf>
    <xf numFmtId="0" fontId="26" fillId="0" borderId="0" xfId="0" applyFont="1" applyAlignment="1">
      <alignment horizontal="left" vertical="center"/>
    </xf>
    <xf numFmtId="0" fontId="5" fillId="2" borderId="2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 wrapText="1"/>
    </xf>
    <xf numFmtId="38" fontId="5" fillId="2" borderId="1" xfId="1" applyFont="1" applyFill="1" applyBorder="1" applyAlignment="1">
      <alignment horizontal="right" vertical="center"/>
    </xf>
    <xf numFmtId="0" fontId="25" fillId="2" borderId="2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right" vertical="center"/>
    </xf>
    <xf numFmtId="12" fontId="9" fillId="2" borderId="1" xfId="0" applyNumberFormat="1" applyFont="1" applyFill="1" applyBorder="1">
      <alignment vertical="center"/>
    </xf>
    <xf numFmtId="9" fontId="9" fillId="2" borderId="1" xfId="3" applyFont="1" applyFill="1" applyBorder="1">
      <alignment vertical="center"/>
    </xf>
    <xf numFmtId="0" fontId="25" fillId="0" borderId="0" xfId="0" applyFont="1">
      <alignment vertical="center"/>
    </xf>
    <xf numFmtId="0" fontId="13" fillId="0" borderId="0" xfId="2" applyFont="1" applyAlignment="1">
      <alignment horizontal="center" vertical="center"/>
    </xf>
    <xf numFmtId="0" fontId="13" fillId="0" borderId="0" xfId="2" applyFont="1" applyAlignment="1">
      <alignment horizontal="center" vertical="center" wrapText="1"/>
    </xf>
    <xf numFmtId="0" fontId="17" fillId="0" borderId="0" xfId="2" applyFont="1" applyAlignment="1">
      <alignment horizontal="center" vertical="center" wrapText="1"/>
    </xf>
    <xf numFmtId="9" fontId="5" fillId="2" borderId="1" xfId="0" applyNumberFormat="1" applyFont="1" applyFill="1" applyBorder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4" fillId="0" borderId="6" xfId="0" applyFont="1" applyBorder="1">
      <alignment vertical="center"/>
    </xf>
    <xf numFmtId="0" fontId="9" fillId="0" borderId="15" xfId="0" applyFont="1" applyBorder="1" applyAlignment="1">
      <alignment horizontal="center" vertical="center" textRotation="255" wrapText="1"/>
    </xf>
    <xf numFmtId="0" fontId="9" fillId="0" borderId="17" xfId="0" applyFont="1" applyBorder="1" applyAlignment="1">
      <alignment horizontal="center" vertical="center" textRotation="255"/>
    </xf>
    <xf numFmtId="0" fontId="9" fillId="0" borderId="21" xfId="0" applyFont="1" applyBorder="1" applyAlignment="1">
      <alignment horizontal="center" vertical="center" textRotation="255"/>
    </xf>
    <xf numFmtId="0" fontId="9" fillId="0" borderId="24" xfId="0" applyFont="1" applyBorder="1" applyAlignment="1">
      <alignment horizontal="center" vertical="center" textRotation="255" wrapText="1"/>
    </xf>
    <xf numFmtId="0" fontId="9" fillId="0" borderId="19" xfId="0" applyFont="1" applyBorder="1" applyAlignment="1">
      <alignment horizontal="center" vertical="center" textRotation="255"/>
    </xf>
    <xf numFmtId="0" fontId="12" fillId="0" borderId="1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 textRotation="255" wrapText="1"/>
    </xf>
    <xf numFmtId="0" fontId="9" fillId="0" borderId="29" xfId="0" applyFont="1" applyBorder="1" applyAlignment="1">
      <alignment horizontal="center" vertical="center" textRotation="255" wrapText="1"/>
    </xf>
    <xf numFmtId="0" fontId="9" fillId="0" borderId="31" xfId="0" applyFont="1" applyBorder="1" applyAlignment="1">
      <alignment horizontal="center" vertical="center" textRotation="255" wrapText="1"/>
    </xf>
  </cellXfs>
  <cellStyles count="5">
    <cellStyle name="パーセント" xfId="3" builtinId="5"/>
    <cellStyle name="桁区切り" xfId="1" builtinId="6"/>
    <cellStyle name="標準" xfId="0" builtinId="0"/>
    <cellStyle name="標準 2" xfId="4" xr:uid="{03A153C6-CA64-4719-A88A-159601DF43AA}"/>
    <cellStyle name="標準_時間割5" xfId="2" xr:uid="{00000000-0005-0000-0000-000003000000}"/>
  </cellStyles>
  <dxfs count="0"/>
  <tableStyles count="0" defaultTableStyle="TableStyleMedium2" defaultPivotStyle="PivotStyleLight16"/>
  <colors>
    <mruColors>
      <color rgb="FFFFFFFF"/>
      <color rgb="FFFFFF99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200273</xdr:colOff>
      <xdr:row>5</xdr:row>
      <xdr:rowOff>4762</xdr:rowOff>
    </xdr:from>
    <xdr:to>
      <xdr:col>4</xdr:col>
      <xdr:colOff>40485</xdr:colOff>
      <xdr:row>16</xdr:row>
      <xdr:rowOff>2381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657473" y="1433512"/>
          <a:ext cx="1059412" cy="3140869"/>
        </a:xfrm>
        <a:prstGeom prst="roundRect">
          <a:avLst>
            <a:gd name="adj" fmla="val 11678"/>
          </a:avLst>
        </a:prstGeom>
        <a:noFill/>
        <a:ln w="28575">
          <a:solidFill>
            <a:srgbClr val="FF0000"/>
          </a:solidFill>
          <a:prstDash val="dash"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595314</xdr:colOff>
      <xdr:row>5</xdr:row>
      <xdr:rowOff>0</xdr:rowOff>
    </xdr:from>
    <xdr:to>
      <xdr:col>9</xdr:col>
      <xdr:colOff>30957</xdr:colOff>
      <xdr:row>15</xdr:row>
      <xdr:rowOff>283369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491164" y="1428750"/>
          <a:ext cx="397668" cy="3140869"/>
        </a:xfrm>
        <a:prstGeom prst="roundRect">
          <a:avLst>
            <a:gd name="adj" fmla="val 11678"/>
          </a:avLst>
        </a:prstGeom>
        <a:noFill/>
        <a:ln w="28575">
          <a:solidFill>
            <a:srgbClr val="FF0000"/>
          </a:solidFill>
          <a:prstDash val="dash"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145382</xdr:colOff>
      <xdr:row>14</xdr:row>
      <xdr:rowOff>243171</xdr:rowOff>
    </xdr:from>
    <xdr:to>
      <xdr:col>5</xdr:col>
      <xdr:colOff>863329</xdr:colOff>
      <xdr:row>22</xdr:row>
      <xdr:rowOff>223024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373053" y="4276195"/>
          <a:ext cx="2808800" cy="2284439"/>
        </a:xfrm>
        <a:prstGeom prst="rect">
          <a:avLst/>
        </a:prstGeom>
        <a:solidFill>
          <a:srgbClr val="FFFFFF"/>
        </a:solidFill>
        <a:ln w="28575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900">
            <a:solidFill>
              <a:srgbClr val="FF0000"/>
            </a:solidFill>
            <a:latin typeface="+mn-ea"/>
            <a:ea typeface="+mn-ea"/>
          </a:endParaRPr>
        </a:p>
        <a:p>
          <a:pPr algn="l"/>
          <a:r>
            <a:rPr kumimoji="1" lang="en-US" altLang="ja-JP" sz="900" b="1">
              <a:solidFill>
                <a:srgbClr val="FF0000"/>
              </a:solidFill>
              <a:latin typeface="+mn-ea"/>
              <a:ea typeface="+mn-ea"/>
            </a:rPr>
            <a:t>※</a:t>
          </a:r>
          <a:r>
            <a:rPr kumimoji="1" lang="ja-JP" altLang="en-US" sz="900" b="1">
              <a:solidFill>
                <a:srgbClr val="FF0000"/>
              </a:solidFill>
              <a:latin typeface="+mn-ea"/>
              <a:ea typeface="+mn-ea"/>
            </a:rPr>
            <a:t>項目名は以下のとおりに入力してください。</a:t>
          </a:r>
        </a:p>
        <a:p>
          <a:pPr algn="l"/>
          <a:r>
            <a:rPr kumimoji="1" lang="ja-JP" altLang="en-US" sz="900" b="1">
              <a:solidFill>
                <a:srgbClr val="FF0000"/>
              </a:solidFill>
              <a:latin typeface="+mn-ea"/>
              <a:ea typeface="+mn-ea"/>
            </a:rPr>
            <a:t>　 （誤りがありますと正しい集計ができません。）</a:t>
          </a:r>
          <a:endParaRPr kumimoji="1" lang="en-US" altLang="ja-JP" sz="900" b="1">
            <a:solidFill>
              <a:srgbClr val="FF0000"/>
            </a:solidFill>
            <a:latin typeface="+mn-ea"/>
            <a:ea typeface="+mn-ea"/>
          </a:endParaRPr>
        </a:p>
        <a:p>
          <a:pPr algn="l"/>
          <a:r>
            <a:rPr kumimoji="1" lang="ja-JP" altLang="en-US" sz="900">
              <a:solidFill>
                <a:srgbClr val="FF0000"/>
              </a:solidFill>
              <a:latin typeface="+mn-ea"/>
              <a:ea typeface="+mn-ea"/>
            </a:rPr>
            <a:t>　</a:t>
          </a:r>
          <a:endParaRPr kumimoji="1" lang="en-US" altLang="ja-JP" sz="900">
            <a:solidFill>
              <a:srgbClr val="FF0000"/>
            </a:solidFill>
            <a:latin typeface="+mn-ea"/>
            <a:ea typeface="+mn-ea"/>
          </a:endParaRPr>
        </a:p>
        <a:p>
          <a:pPr algn="l"/>
          <a:r>
            <a:rPr kumimoji="1" lang="ja-JP" altLang="en-US" sz="900">
              <a:solidFill>
                <a:srgbClr val="FF0000"/>
              </a:solidFill>
              <a:latin typeface="+mn-ea"/>
              <a:ea typeface="+mn-ea"/>
            </a:rPr>
            <a:t>   政務活動費受入</a:t>
          </a:r>
        </a:p>
        <a:p>
          <a:pPr algn="l"/>
          <a:r>
            <a:rPr kumimoji="1" lang="ja-JP" altLang="en-US" sz="900">
              <a:solidFill>
                <a:srgbClr val="FF0000"/>
              </a:solidFill>
              <a:latin typeface="+mn-ea"/>
              <a:ea typeface="+mn-ea"/>
            </a:rPr>
            <a:t>   人件費　　　　　　　　　　事務所費</a:t>
          </a:r>
        </a:p>
        <a:p>
          <a:pPr algn="l"/>
          <a:r>
            <a:rPr kumimoji="1" lang="ja-JP" altLang="en-US" sz="900">
              <a:solidFill>
                <a:srgbClr val="FF0000"/>
              </a:solidFill>
              <a:latin typeface="+mn-ea"/>
              <a:ea typeface="+mn-ea"/>
            </a:rPr>
            <a:t> 　事務費　　　　　　　　　　交通費</a:t>
          </a:r>
        </a:p>
        <a:p>
          <a:pPr algn="l"/>
          <a:r>
            <a:rPr kumimoji="1" lang="ja-JP" altLang="en-US" sz="900">
              <a:solidFill>
                <a:srgbClr val="FF0000"/>
              </a:solidFill>
              <a:latin typeface="+mn-ea"/>
              <a:ea typeface="+mn-ea"/>
            </a:rPr>
            <a:t> 　視察・研修費　　　　　　調査委託費</a:t>
          </a:r>
        </a:p>
        <a:p>
          <a:pPr algn="l"/>
          <a:r>
            <a:rPr kumimoji="1" lang="ja-JP" altLang="en-US" sz="900">
              <a:solidFill>
                <a:srgbClr val="FF0000"/>
              </a:solidFill>
              <a:latin typeface="+mn-ea"/>
              <a:ea typeface="+mn-ea"/>
            </a:rPr>
            <a:t> 　資料購入・作成費　　　会議費</a:t>
          </a:r>
        </a:p>
        <a:p>
          <a:pPr algn="l"/>
          <a:r>
            <a:rPr kumimoji="1" lang="ja-JP" altLang="en-US" sz="900">
              <a:solidFill>
                <a:srgbClr val="FF0000"/>
              </a:solidFill>
              <a:latin typeface="+mn-ea"/>
              <a:ea typeface="+mn-ea"/>
            </a:rPr>
            <a:t> 　グループ活動費　　　　政策推進等活動費</a:t>
          </a:r>
          <a:endParaRPr kumimoji="1" lang="en-US" altLang="ja-JP" sz="900">
            <a:solidFill>
              <a:srgbClr val="FF0000"/>
            </a:solidFill>
            <a:latin typeface="+mn-ea"/>
            <a:ea typeface="+mn-ea"/>
          </a:endParaRPr>
        </a:p>
        <a:p>
          <a:pPr algn="l"/>
          <a:r>
            <a:rPr kumimoji="1" lang="ja-JP" altLang="en-US" sz="900">
              <a:solidFill>
                <a:srgbClr val="FF0000"/>
              </a:solidFill>
              <a:latin typeface="+mn-ea"/>
              <a:ea typeface="+mn-ea"/>
            </a:rPr>
            <a:t> 　広報紙・誌発行費       </a:t>
          </a:r>
          <a:r>
            <a:rPr kumimoji="1" lang="en-US" altLang="ja-JP" sz="900">
              <a:solidFill>
                <a:srgbClr val="FF0000"/>
              </a:solidFill>
              <a:latin typeface="+mn-ea"/>
              <a:ea typeface="+mn-ea"/>
            </a:rPr>
            <a:t>HP</a:t>
          </a:r>
          <a:r>
            <a:rPr kumimoji="1" lang="ja-JP" altLang="en-US" sz="900">
              <a:solidFill>
                <a:srgbClr val="FF0000"/>
              </a:solidFill>
              <a:latin typeface="+mn-ea"/>
              <a:ea typeface="+mn-ea"/>
            </a:rPr>
            <a:t>作成・管理費</a:t>
          </a:r>
          <a:endParaRPr kumimoji="1" lang="en-US" altLang="ja-JP" sz="900">
            <a:solidFill>
              <a:srgbClr val="FF0000"/>
            </a:solidFill>
            <a:latin typeface="+mn-ea"/>
            <a:ea typeface="+mn-ea"/>
          </a:endParaRPr>
        </a:p>
        <a:p>
          <a:pPr algn="l"/>
          <a:r>
            <a:rPr kumimoji="1" lang="en-US" altLang="ja-JP" sz="900">
              <a:solidFill>
                <a:srgbClr val="FF0000"/>
              </a:solidFill>
              <a:latin typeface="+mn-ea"/>
              <a:ea typeface="+mn-ea"/>
            </a:rPr>
            <a:t>   </a:t>
          </a:r>
          <a:r>
            <a:rPr kumimoji="1" lang="ja-JP" altLang="en-US" sz="900">
              <a:solidFill>
                <a:srgbClr val="FF0000"/>
              </a:solidFill>
              <a:latin typeface="+mn-ea"/>
              <a:ea typeface="+mn-ea"/>
            </a:rPr>
            <a:t>政策広報費               会費</a:t>
          </a:r>
        </a:p>
        <a:p>
          <a:pPr algn="l"/>
          <a:r>
            <a:rPr kumimoji="1" lang="ja-JP" altLang="en-US" sz="900">
              <a:solidFill>
                <a:srgbClr val="FF0000"/>
              </a:solidFill>
              <a:latin typeface="+mn-ea"/>
              <a:ea typeface="+mn-ea"/>
            </a:rPr>
            <a:t> </a:t>
          </a:r>
        </a:p>
      </xdr:txBody>
    </xdr:sp>
    <xdr:clientData/>
  </xdr:twoCellAnchor>
  <xdr:twoCellAnchor>
    <xdr:from>
      <xdr:col>5</xdr:col>
      <xdr:colOff>1377909</xdr:colOff>
      <xdr:row>14</xdr:row>
      <xdr:rowOff>238059</xdr:rowOff>
    </xdr:from>
    <xdr:to>
      <xdr:col>11</xdr:col>
      <xdr:colOff>228715</xdr:colOff>
      <xdr:row>22</xdr:row>
      <xdr:rowOff>223344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3707041" y="4263719"/>
          <a:ext cx="3616900" cy="2285663"/>
        </a:xfrm>
        <a:prstGeom prst="rect">
          <a:avLst/>
        </a:prstGeom>
        <a:solidFill>
          <a:srgbClr val="FFFFFF"/>
        </a:solidFill>
        <a:ln w="28575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900">
            <a:solidFill>
              <a:srgbClr val="FF0000"/>
            </a:solidFill>
            <a:latin typeface="+mn-ea"/>
            <a:ea typeface="+mn-ea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900" b="1">
              <a:solidFill>
                <a:srgbClr val="FF0000"/>
              </a:solidFill>
              <a:latin typeface="+mn-ea"/>
              <a:ea typeface="+mn-ea"/>
            </a:rPr>
            <a:t>※</a:t>
          </a:r>
          <a:r>
            <a:rPr kumimoji="1" lang="ja-JP" altLang="en-US" sz="900" b="1">
              <a:solidFill>
                <a:srgbClr val="FF0000"/>
              </a:solidFill>
              <a:latin typeface="+mn-ea"/>
              <a:ea typeface="+mn-ea"/>
            </a:rPr>
            <a:t>按分を入力する場合は</a:t>
          </a:r>
          <a:r>
            <a:rPr kumimoji="1" lang="ja-JP" altLang="ja-JP" sz="90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以下のとおりに入力してください。</a:t>
          </a:r>
          <a:endParaRPr lang="ja-JP" altLang="ja-JP" sz="900" b="1">
            <a:solidFill>
              <a:srgbClr val="FF0000"/>
            </a:solidFill>
            <a:effectLst/>
            <a:latin typeface="+mn-ea"/>
            <a:ea typeface="+mn-ea"/>
          </a:endParaRPr>
        </a:p>
        <a:p>
          <a:pPr algn="l"/>
          <a:endParaRPr kumimoji="1" lang="ja-JP" altLang="en-US" sz="900">
            <a:solidFill>
              <a:srgbClr val="FF0000"/>
            </a:solidFill>
            <a:latin typeface="+mn-ea"/>
            <a:ea typeface="+mn-ea"/>
          </a:endParaRPr>
        </a:p>
        <a:p>
          <a:pPr algn="l"/>
          <a:r>
            <a:rPr kumimoji="1" lang="ja-JP" altLang="en-US" sz="900">
              <a:solidFill>
                <a:srgbClr val="FF0000"/>
              </a:solidFill>
              <a:latin typeface="+mn-ea"/>
              <a:ea typeface="+mn-ea"/>
            </a:rPr>
            <a:t>　①分数</a:t>
          </a:r>
        </a:p>
        <a:p>
          <a:pPr algn="l"/>
          <a:r>
            <a:rPr kumimoji="1" lang="ja-JP" altLang="en-US" sz="900">
              <a:solidFill>
                <a:srgbClr val="FF0000"/>
              </a:solidFill>
              <a:latin typeface="+mn-ea"/>
              <a:ea typeface="+mn-ea"/>
            </a:rPr>
            <a:t>　　</a:t>
          </a:r>
          <a:r>
            <a:rPr kumimoji="1" lang="en-US" altLang="ja-JP" sz="900">
              <a:solidFill>
                <a:srgbClr val="FF0000"/>
              </a:solidFill>
              <a:latin typeface="+mn-ea"/>
              <a:ea typeface="+mn-ea"/>
            </a:rPr>
            <a:t>『</a:t>
          </a:r>
          <a:r>
            <a:rPr kumimoji="1" lang="ja-JP" altLang="en-US" sz="900">
              <a:solidFill>
                <a:srgbClr val="FF0000"/>
              </a:solidFill>
              <a:latin typeface="+mn-ea"/>
              <a:ea typeface="+mn-ea"/>
            </a:rPr>
            <a:t>１／２、１／４</a:t>
          </a:r>
          <a:r>
            <a:rPr kumimoji="1" lang="en-US" altLang="ja-JP" sz="900">
              <a:solidFill>
                <a:srgbClr val="FF0000"/>
              </a:solidFill>
              <a:latin typeface="+mn-ea"/>
              <a:ea typeface="+mn-ea"/>
            </a:rPr>
            <a:t>』</a:t>
          </a:r>
          <a:r>
            <a:rPr kumimoji="1" lang="ja-JP" altLang="en-US" sz="900">
              <a:solidFill>
                <a:srgbClr val="FF0000"/>
              </a:solidFill>
              <a:latin typeface="+mn-ea"/>
              <a:ea typeface="+mn-ea"/>
            </a:rPr>
            <a:t>と入力してください。</a:t>
          </a:r>
        </a:p>
        <a:p>
          <a:pPr algn="l"/>
          <a:r>
            <a:rPr kumimoji="1" lang="ja-JP" altLang="en-US" sz="900">
              <a:solidFill>
                <a:srgbClr val="FF0000"/>
              </a:solidFill>
              <a:latin typeface="+mn-ea"/>
              <a:ea typeface="+mn-ea"/>
            </a:rPr>
            <a:t>　②パーセント</a:t>
          </a:r>
        </a:p>
        <a:p>
          <a:pPr algn="l"/>
          <a:r>
            <a:rPr kumimoji="1" lang="ja-JP" altLang="en-US" sz="900">
              <a:solidFill>
                <a:srgbClr val="FF0000"/>
              </a:solidFill>
              <a:latin typeface="+mn-ea"/>
              <a:ea typeface="+mn-ea"/>
            </a:rPr>
            <a:t>　　セルの書式設定から</a:t>
          </a:r>
          <a:r>
            <a:rPr kumimoji="1" lang="en-US" altLang="ja-JP" sz="900">
              <a:solidFill>
                <a:srgbClr val="FF0000"/>
              </a:solidFill>
              <a:latin typeface="+mn-ea"/>
              <a:ea typeface="+mn-ea"/>
            </a:rPr>
            <a:t>『</a:t>
          </a:r>
          <a:r>
            <a:rPr kumimoji="1" lang="ja-JP" altLang="en-US" sz="900">
              <a:solidFill>
                <a:srgbClr val="FF0000"/>
              </a:solidFill>
              <a:latin typeface="+mn-ea"/>
              <a:ea typeface="+mn-ea"/>
            </a:rPr>
            <a:t>パーセンテージ</a:t>
          </a:r>
          <a:r>
            <a:rPr kumimoji="1" lang="en-US" altLang="ja-JP" sz="900">
              <a:solidFill>
                <a:srgbClr val="FF0000"/>
              </a:solidFill>
              <a:latin typeface="+mn-ea"/>
              <a:ea typeface="+mn-ea"/>
            </a:rPr>
            <a:t>』</a:t>
          </a:r>
          <a:r>
            <a:rPr kumimoji="1" lang="ja-JP" altLang="en-US" sz="900">
              <a:solidFill>
                <a:srgbClr val="FF0000"/>
              </a:solidFill>
              <a:latin typeface="+mn-ea"/>
              <a:ea typeface="+mn-ea"/>
            </a:rPr>
            <a:t>を選択してから</a:t>
          </a:r>
          <a:r>
            <a:rPr kumimoji="1" lang="en-US" altLang="ja-JP" sz="900">
              <a:solidFill>
                <a:srgbClr val="FF0000"/>
              </a:solidFill>
              <a:latin typeface="+mn-ea"/>
              <a:ea typeface="+mn-ea"/>
            </a:rPr>
            <a:t>『○</a:t>
          </a:r>
          <a:r>
            <a:rPr kumimoji="1" lang="ja-JP" altLang="en-US" sz="900">
              <a:solidFill>
                <a:srgbClr val="FF0000"/>
              </a:solidFill>
              <a:latin typeface="+mn-ea"/>
              <a:ea typeface="+mn-ea"/>
            </a:rPr>
            <a:t>％</a:t>
          </a:r>
          <a:r>
            <a:rPr kumimoji="1" lang="en-US" altLang="ja-JP" sz="900">
              <a:solidFill>
                <a:srgbClr val="FF0000"/>
              </a:solidFill>
              <a:latin typeface="+mn-ea"/>
              <a:ea typeface="+mn-ea"/>
            </a:rPr>
            <a:t>』</a:t>
          </a:r>
        </a:p>
        <a:p>
          <a:pPr algn="l"/>
          <a:r>
            <a:rPr kumimoji="1" lang="ja-JP" altLang="en-US" sz="900">
              <a:solidFill>
                <a:srgbClr val="FF0000"/>
              </a:solidFill>
              <a:latin typeface="+mn-ea"/>
              <a:ea typeface="+mn-ea"/>
            </a:rPr>
            <a:t>　　と入力してください。</a:t>
          </a:r>
          <a:endParaRPr kumimoji="1" lang="en-US" altLang="ja-JP" sz="900">
            <a:solidFill>
              <a:srgbClr val="FF0000"/>
            </a:solidFill>
            <a:latin typeface="+mn-ea"/>
            <a:ea typeface="+mn-ea"/>
          </a:endParaRPr>
        </a:p>
        <a:p>
          <a:pPr algn="l"/>
          <a:endParaRPr kumimoji="1" lang="ja-JP" altLang="en-US" sz="900">
            <a:solidFill>
              <a:srgbClr val="FF0000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</xdr:col>
      <xdr:colOff>16691</xdr:colOff>
      <xdr:row>0</xdr:row>
      <xdr:rowOff>19078</xdr:rowOff>
    </xdr:from>
    <xdr:to>
      <xdr:col>4</xdr:col>
      <xdr:colOff>435791</xdr:colOff>
      <xdr:row>2</xdr:row>
      <xdr:rowOff>11935</xdr:rowOff>
    </xdr:to>
    <xdr:sp macro="" textlink="">
      <xdr:nvSpPr>
        <xdr:cNvPr id="13" name="正方形/長方形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245291" y="19078"/>
          <a:ext cx="1866900" cy="564357"/>
        </a:xfrm>
        <a:prstGeom prst="rect">
          <a:avLst/>
        </a:prstGeom>
        <a:solidFill>
          <a:srgbClr val="FFFFFF"/>
        </a:solidFill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000">
              <a:solidFill>
                <a:srgbClr val="FF0000"/>
              </a:solidFill>
            </a:rPr>
            <a:t>入　力　例</a:t>
          </a:r>
        </a:p>
      </xdr:txBody>
    </xdr:sp>
    <xdr:clientData/>
  </xdr:twoCellAnchor>
  <xdr:twoCellAnchor>
    <xdr:from>
      <xdr:col>0</xdr:col>
      <xdr:colOff>4763</xdr:colOff>
      <xdr:row>23</xdr:row>
      <xdr:rowOff>0</xdr:rowOff>
    </xdr:from>
    <xdr:to>
      <xdr:col>13</xdr:col>
      <xdr:colOff>26193</xdr:colOff>
      <xdr:row>24</xdr:row>
      <xdr:rowOff>0</xdr:rowOff>
    </xdr:to>
    <xdr:sp macro="" textlink="">
      <xdr:nvSpPr>
        <xdr:cNvPr id="25" name="フリーフォーム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>
          <a:off x="4763" y="6572250"/>
          <a:ext cx="7574755" cy="289344"/>
        </a:xfrm>
        <a:custGeom>
          <a:avLst/>
          <a:gdLst>
            <a:gd name="connsiteX0" fmla="*/ 0 w 4804172"/>
            <a:gd name="connsiteY0" fmla="*/ 351238 h 363144"/>
            <a:gd name="connsiteX1" fmla="*/ 601266 w 4804172"/>
            <a:gd name="connsiteY1" fmla="*/ 4 h 363144"/>
            <a:gd name="connsiteX2" fmla="*/ 1196578 w 4804172"/>
            <a:gd name="connsiteY2" fmla="*/ 357191 h 363144"/>
            <a:gd name="connsiteX3" fmla="*/ 1797844 w 4804172"/>
            <a:gd name="connsiteY3" fmla="*/ 4 h 363144"/>
            <a:gd name="connsiteX4" fmla="*/ 2399109 w 4804172"/>
            <a:gd name="connsiteY4" fmla="*/ 363144 h 363144"/>
            <a:gd name="connsiteX5" fmla="*/ 3006328 w 4804172"/>
            <a:gd name="connsiteY5" fmla="*/ 4 h 363144"/>
            <a:gd name="connsiteX6" fmla="*/ 3607594 w 4804172"/>
            <a:gd name="connsiteY6" fmla="*/ 363144 h 363144"/>
            <a:gd name="connsiteX7" fmla="*/ 4208859 w 4804172"/>
            <a:gd name="connsiteY7" fmla="*/ 4 h 363144"/>
            <a:gd name="connsiteX8" fmla="*/ 4804172 w 4804172"/>
            <a:gd name="connsiteY8" fmla="*/ 357191 h 363144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</a:cxnLst>
          <a:rect l="l" t="t" r="r" b="b"/>
          <a:pathLst>
            <a:path w="4804172" h="363144">
              <a:moveTo>
                <a:pt x="0" y="351238"/>
              </a:moveTo>
              <a:cubicBezTo>
                <a:pt x="200918" y="175125"/>
                <a:pt x="401836" y="-988"/>
                <a:pt x="601266" y="4"/>
              </a:cubicBezTo>
              <a:cubicBezTo>
                <a:pt x="800696" y="996"/>
                <a:pt x="997148" y="357191"/>
                <a:pt x="1196578" y="357191"/>
              </a:cubicBezTo>
              <a:cubicBezTo>
                <a:pt x="1396008" y="357191"/>
                <a:pt x="1597422" y="-988"/>
                <a:pt x="1797844" y="4"/>
              </a:cubicBezTo>
              <a:cubicBezTo>
                <a:pt x="1998266" y="996"/>
                <a:pt x="2197695" y="363144"/>
                <a:pt x="2399109" y="363144"/>
              </a:cubicBezTo>
              <a:cubicBezTo>
                <a:pt x="2600523" y="363144"/>
                <a:pt x="2804914" y="4"/>
                <a:pt x="3006328" y="4"/>
              </a:cubicBezTo>
              <a:cubicBezTo>
                <a:pt x="3207742" y="4"/>
                <a:pt x="3407172" y="363144"/>
                <a:pt x="3607594" y="363144"/>
              </a:cubicBezTo>
              <a:cubicBezTo>
                <a:pt x="3808016" y="363144"/>
                <a:pt x="4009429" y="996"/>
                <a:pt x="4208859" y="4"/>
              </a:cubicBezTo>
              <a:cubicBezTo>
                <a:pt x="4408289" y="-988"/>
                <a:pt x="4606230" y="178101"/>
                <a:pt x="4804172" y="357191"/>
              </a:cubicBezTo>
            </a:path>
          </a:pathLst>
        </a:custGeom>
        <a:noFill/>
        <a:ln w="88900" cmpd="dbl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4763</xdr:colOff>
      <xdr:row>34</xdr:row>
      <xdr:rowOff>0</xdr:rowOff>
    </xdr:from>
    <xdr:to>
      <xdr:col>13</xdr:col>
      <xdr:colOff>26193</xdr:colOff>
      <xdr:row>35</xdr:row>
      <xdr:rowOff>0</xdr:rowOff>
    </xdr:to>
    <xdr:sp macro="" textlink="">
      <xdr:nvSpPr>
        <xdr:cNvPr id="27" name="フリーフォーム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/>
      </xdr:nvSpPr>
      <xdr:spPr>
        <a:xfrm>
          <a:off x="4763" y="6572250"/>
          <a:ext cx="7582815" cy="285750"/>
        </a:xfrm>
        <a:custGeom>
          <a:avLst/>
          <a:gdLst>
            <a:gd name="connsiteX0" fmla="*/ 0 w 4804172"/>
            <a:gd name="connsiteY0" fmla="*/ 351238 h 363144"/>
            <a:gd name="connsiteX1" fmla="*/ 601266 w 4804172"/>
            <a:gd name="connsiteY1" fmla="*/ 4 h 363144"/>
            <a:gd name="connsiteX2" fmla="*/ 1196578 w 4804172"/>
            <a:gd name="connsiteY2" fmla="*/ 357191 h 363144"/>
            <a:gd name="connsiteX3" fmla="*/ 1797844 w 4804172"/>
            <a:gd name="connsiteY3" fmla="*/ 4 h 363144"/>
            <a:gd name="connsiteX4" fmla="*/ 2399109 w 4804172"/>
            <a:gd name="connsiteY4" fmla="*/ 363144 h 363144"/>
            <a:gd name="connsiteX5" fmla="*/ 3006328 w 4804172"/>
            <a:gd name="connsiteY5" fmla="*/ 4 h 363144"/>
            <a:gd name="connsiteX6" fmla="*/ 3607594 w 4804172"/>
            <a:gd name="connsiteY6" fmla="*/ 363144 h 363144"/>
            <a:gd name="connsiteX7" fmla="*/ 4208859 w 4804172"/>
            <a:gd name="connsiteY7" fmla="*/ 4 h 363144"/>
            <a:gd name="connsiteX8" fmla="*/ 4804172 w 4804172"/>
            <a:gd name="connsiteY8" fmla="*/ 357191 h 363144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</a:cxnLst>
          <a:rect l="l" t="t" r="r" b="b"/>
          <a:pathLst>
            <a:path w="4804172" h="363144">
              <a:moveTo>
                <a:pt x="0" y="351238"/>
              </a:moveTo>
              <a:cubicBezTo>
                <a:pt x="200918" y="175125"/>
                <a:pt x="401836" y="-988"/>
                <a:pt x="601266" y="4"/>
              </a:cubicBezTo>
              <a:cubicBezTo>
                <a:pt x="800696" y="996"/>
                <a:pt x="997148" y="357191"/>
                <a:pt x="1196578" y="357191"/>
              </a:cubicBezTo>
              <a:cubicBezTo>
                <a:pt x="1396008" y="357191"/>
                <a:pt x="1597422" y="-988"/>
                <a:pt x="1797844" y="4"/>
              </a:cubicBezTo>
              <a:cubicBezTo>
                <a:pt x="1998266" y="996"/>
                <a:pt x="2197695" y="363144"/>
                <a:pt x="2399109" y="363144"/>
              </a:cubicBezTo>
              <a:cubicBezTo>
                <a:pt x="2600523" y="363144"/>
                <a:pt x="2804914" y="4"/>
                <a:pt x="3006328" y="4"/>
              </a:cubicBezTo>
              <a:cubicBezTo>
                <a:pt x="3207742" y="4"/>
                <a:pt x="3407172" y="363144"/>
                <a:pt x="3607594" y="363144"/>
              </a:cubicBezTo>
              <a:cubicBezTo>
                <a:pt x="3808016" y="363144"/>
                <a:pt x="4009429" y="996"/>
                <a:pt x="4208859" y="4"/>
              </a:cubicBezTo>
              <a:cubicBezTo>
                <a:pt x="4408289" y="-988"/>
                <a:pt x="4606230" y="178101"/>
                <a:pt x="4804172" y="357191"/>
              </a:cubicBezTo>
            </a:path>
          </a:pathLst>
        </a:custGeom>
        <a:noFill/>
        <a:ln w="88900" cmpd="dbl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895766</xdr:colOff>
      <xdr:row>14</xdr:row>
      <xdr:rowOff>37253</xdr:rowOff>
    </xdr:from>
    <xdr:to>
      <xdr:col>4</xdr:col>
      <xdr:colOff>303487</xdr:colOff>
      <xdr:row>15</xdr:row>
      <xdr:rowOff>49623</xdr:rowOff>
    </xdr:to>
    <xdr:sp macro="" textlink="">
      <xdr:nvSpPr>
        <xdr:cNvPr id="17" name="右矢印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/>
      </xdr:nvSpPr>
      <xdr:spPr>
        <a:xfrm rot="-8100000">
          <a:off x="1631667" y="3987652"/>
          <a:ext cx="298120" cy="398321"/>
        </a:xfrm>
        <a:prstGeom prst="rightArrow">
          <a:avLst/>
        </a:prstGeom>
        <a:solidFill>
          <a:srgbClr val="FFFFFF"/>
        </a:solidFill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470141</xdr:colOff>
      <xdr:row>13</xdr:row>
      <xdr:rowOff>256807</xdr:rowOff>
    </xdr:from>
    <xdr:to>
      <xdr:col>8</xdr:col>
      <xdr:colOff>149136</xdr:colOff>
      <xdr:row>15</xdr:row>
      <xdr:rowOff>84493</xdr:rowOff>
    </xdr:to>
    <xdr:sp macro="" textlink="">
      <xdr:nvSpPr>
        <xdr:cNvPr id="18" name="右矢印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/>
      </xdr:nvSpPr>
      <xdr:spPr>
        <a:xfrm rot="-2700000">
          <a:off x="5365991" y="3971557"/>
          <a:ext cx="298120" cy="399186"/>
        </a:xfrm>
        <a:prstGeom prst="rightArrow">
          <a:avLst/>
        </a:prstGeom>
        <a:solidFill>
          <a:srgbClr val="FFFFFF"/>
        </a:solidFill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5</xdr:col>
      <xdr:colOff>1518349</xdr:colOff>
      <xdr:row>20</xdr:row>
      <xdr:rowOff>116814</xdr:rowOff>
    </xdr:from>
    <xdr:to>
      <xdr:col>11</xdr:col>
      <xdr:colOff>151232</xdr:colOff>
      <xdr:row>22</xdr:row>
      <xdr:rowOff>150746</xdr:rowOff>
    </xdr:to>
    <xdr:pic>
      <xdr:nvPicPr>
        <xdr:cNvPr id="8" name="図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3064" r="42720" b="78398"/>
        <a:stretch/>
      </xdr:blipFill>
      <xdr:spPr>
        <a:xfrm>
          <a:off x="3842449" y="5831814"/>
          <a:ext cx="3404908" cy="605432"/>
        </a:xfrm>
        <a:prstGeom prst="rect">
          <a:avLst/>
        </a:prstGeom>
      </xdr:spPr>
    </xdr:pic>
    <xdr:clientData/>
  </xdr:twoCellAnchor>
  <xdr:twoCellAnchor>
    <xdr:from>
      <xdr:col>10</xdr:col>
      <xdr:colOff>253439</xdr:colOff>
      <xdr:row>21</xdr:row>
      <xdr:rowOff>93451</xdr:rowOff>
    </xdr:from>
    <xdr:to>
      <xdr:col>10</xdr:col>
      <xdr:colOff>425387</xdr:colOff>
      <xdr:row>21</xdr:row>
      <xdr:rowOff>233832</xdr:rowOff>
    </xdr:to>
    <xdr:sp macro="" textlink="">
      <xdr:nvSpPr>
        <xdr:cNvPr id="10" name="角丸四角形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6730439" y="6131942"/>
          <a:ext cx="171948" cy="140381"/>
        </a:xfrm>
        <a:prstGeom prst="round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1379141</xdr:colOff>
      <xdr:row>19</xdr:row>
      <xdr:rowOff>224017</xdr:rowOff>
    </xdr:from>
    <xdr:to>
      <xdr:col>12</xdr:col>
      <xdr:colOff>7326</xdr:colOff>
      <xdr:row>20</xdr:row>
      <xdr:rowOff>147006</xdr:rowOff>
    </xdr:to>
    <xdr:sp macro="" textlink="">
      <xdr:nvSpPr>
        <xdr:cNvPr id="12" name="角丸四角形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3694449" y="5653267"/>
          <a:ext cx="3647127" cy="208739"/>
        </a:xfrm>
        <a:prstGeom prst="roundRect">
          <a:avLst/>
        </a:prstGeom>
        <a:noFill/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90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【</a:t>
          </a:r>
          <a:r>
            <a:rPr kumimoji="1" lang="ja-JP" altLang="en-US" sz="90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例 ： </a:t>
          </a:r>
          <a:r>
            <a:rPr kumimoji="1" lang="en-US" altLang="ja-JP" sz="90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Excel 2010</a:t>
          </a:r>
          <a:r>
            <a:rPr kumimoji="1" lang="ja-JP" altLang="en-US" sz="90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の場合</a:t>
          </a:r>
          <a:r>
            <a:rPr kumimoji="1" lang="en-US" altLang="ja-JP" sz="90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】</a:t>
          </a:r>
          <a:r>
            <a:rPr kumimoji="1" lang="ja-JP" altLang="en-US" sz="90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→</a:t>
          </a:r>
          <a:r>
            <a:rPr kumimoji="1" lang="en-US" altLang="ja-JP" sz="90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『</a:t>
          </a:r>
          <a:r>
            <a:rPr kumimoji="1" lang="ja-JP" altLang="en-US" sz="90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％</a:t>
          </a:r>
          <a:r>
            <a:rPr kumimoji="1" lang="en-US" altLang="ja-JP" sz="90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』</a:t>
          </a:r>
          <a:r>
            <a:rPr kumimoji="1" lang="ja-JP" altLang="en-US" sz="90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クリック後に数字入力</a:t>
          </a:r>
          <a:endParaRPr kumimoji="1" lang="ja-JP" altLang="en-US" sz="900">
            <a:solidFill>
              <a:srgbClr val="FF0000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10</xdr:col>
      <xdr:colOff>44547</xdr:colOff>
      <xdr:row>20</xdr:row>
      <xdr:rowOff>161746</xdr:rowOff>
    </xdr:from>
    <xdr:to>
      <xdr:col>11</xdr:col>
      <xdr:colOff>9667</xdr:colOff>
      <xdr:row>21</xdr:row>
      <xdr:rowOff>113740</xdr:rowOff>
    </xdr:to>
    <xdr:sp macro="" textlink="">
      <xdr:nvSpPr>
        <xdr:cNvPr id="14" name="下矢印吹き出し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6521547" y="5912689"/>
          <a:ext cx="583346" cy="239542"/>
        </a:xfrm>
        <a:prstGeom prst="downArrowCallout">
          <a:avLst>
            <a:gd name="adj1" fmla="val 21999"/>
            <a:gd name="adj2" fmla="val 25000"/>
            <a:gd name="adj3" fmla="val 21446"/>
            <a:gd name="adj4" fmla="val 64827"/>
          </a:avLst>
        </a:prstGeom>
        <a:solidFill>
          <a:srgbClr val="FFFFFF"/>
        </a:solidFill>
        <a:ln w="28575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700">
              <a:solidFill>
                <a:srgbClr val="FF0000"/>
              </a:solidFill>
            </a:rPr>
            <a:t>クリック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251\save\&#20107;&#21209;&#38306;&#20418;\&#20107;&#21209;&#23616;\&#20104;&#31639;&#27770;&#31639;\17&#20104;&#31639;&#27770;&#31639;\2017&#24180;&#24230;(8~7&#26376;)&#20250;&#27966;&#32207;&#21512;&#24115;&#31807;&#65288;&#25919;&#21209;&#36027;&#12539;&#36939;&#21942;&#36027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使い方"/>
      <sheetName val="科目一覧"/>
      <sheetName val="集計"/>
      <sheetName val="会派運営費年間支出"/>
      <sheetName val="政務費年間支出"/>
      <sheetName val="総合帳簿 8月分 "/>
      <sheetName val="総合帳簿 9月分 "/>
      <sheetName val="総合帳簿 10月分 "/>
      <sheetName val="総合帳簿 11月分 "/>
      <sheetName val="総合帳簿 12月分 "/>
      <sheetName val="総合帳簿 1月分 "/>
      <sheetName val="総合帳簿 2月分 "/>
      <sheetName val="総合帳簿3月分"/>
      <sheetName val="総合帳簿4月分"/>
      <sheetName val="総合帳簿5月分"/>
      <sheetName val="総合帳簿6月分"/>
      <sheetName val="総合帳簿7月分"/>
    </sheetNames>
    <sheetDataSet>
      <sheetData sheetId="0"/>
      <sheetData sheetId="1">
        <row r="6">
          <cell r="C6" t="str">
            <v>収入・東京都より</v>
          </cell>
        </row>
        <row r="7">
          <cell r="C7" t="str">
            <v>人件費</v>
          </cell>
        </row>
        <row r="8">
          <cell r="C8" t="str">
            <v>事務所費</v>
          </cell>
        </row>
        <row r="9">
          <cell r="C9" t="str">
            <v>事務費</v>
          </cell>
        </row>
        <row r="10">
          <cell r="C10" t="str">
            <v>交通費</v>
          </cell>
        </row>
        <row r="11">
          <cell r="C11" t="str">
            <v>視察・研修費</v>
          </cell>
        </row>
        <row r="12">
          <cell r="C12" t="str">
            <v>調査委託費</v>
          </cell>
        </row>
        <row r="13">
          <cell r="C13" t="str">
            <v>資料購入・作成費</v>
          </cell>
        </row>
        <row r="14">
          <cell r="C14" t="str">
            <v>グループ活動費</v>
          </cell>
        </row>
        <row r="15">
          <cell r="C15" t="str">
            <v>会議費</v>
          </cell>
        </row>
        <row r="16">
          <cell r="C16" t="str">
            <v>広報紙・誌発行費</v>
          </cell>
        </row>
        <row r="17">
          <cell r="C17" t="str">
            <v>HP作成・管理費</v>
          </cell>
        </row>
        <row r="18">
          <cell r="C18" t="str">
            <v>政策広報費</v>
          </cell>
        </row>
        <row r="19">
          <cell r="C19" t="str">
            <v>会費</v>
          </cell>
        </row>
        <row r="20">
          <cell r="C20" t="str">
            <v>議会対策費</v>
          </cell>
        </row>
        <row r="21">
          <cell r="C21" t="str">
            <v>渉外費</v>
          </cell>
        </row>
        <row r="22">
          <cell r="C22" t="str">
            <v>予備費</v>
          </cell>
        </row>
        <row r="23">
          <cell r="C23" t="str">
            <v>慶弔費</v>
          </cell>
        </row>
        <row r="24">
          <cell r="C24" t="str">
            <v>会派事務費</v>
          </cell>
        </row>
        <row r="25">
          <cell r="C25" t="str">
            <v>会派会議費</v>
          </cell>
        </row>
        <row r="26">
          <cell r="C26" t="str">
            <v>会派運営費</v>
          </cell>
        </row>
        <row r="27">
          <cell r="C27" t="str">
            <v>行動費</v>
          </cell>
        </row>
        <row r="28">
          <cell r="C28" t="str">
            <v>収入・会派運営費</v>
          </cell>
        </row>
        <row r="29">
          <cell r="C29" t="str">
            <v>収入・雑収入</v>
          </cell>
        </row>
        <row r="30">
          <cell r="C30" t="str">
            <v>　</v>
          </cell>
        </row>
        <row r="31">
          <cell r="C31" t="str">
            <v>　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7"/>
  <sheetViews>
    <sheetView view="pageBreakPreview" zoomScale="130" zoomScaleNormal="100" zoomScaleSheetLayoutView="130" workbookViewId="0">
      <selection activeCell="F17" sqref="F17:I17"/>
    </sheetView>
  </sheetViews>
  <sheetFormatPr defaultColWidth="9" defaultRowHeight="22.5" customHeight="1" x14ac:dyDescent="0.2"/>
  <cols>
    <col min="1" max="3" width="3" style="1" customWidth="1"/>
    <col min="4" max="4" width="13" style="1" bestFit="1" customWidth="1"/>
    <col min="5" max="5" width="8.453125" style="1" bestFit="1" customWidth="1"/>
    <col min="6" max="6" width="25.6328125" style="1" customWidth="1"/>
    <col min="7" max="8" width="8.08984375" style="1" customWidth="1"/>
    <col min="9" max="9" width="4.453125" style="1" bestFit="1" customWidth="1"/>
    <col min="10" max="11" width="8.08984375" style="1" customWidth="1"/>
    <col min="12" max="13" width="3" style="1" customWidth="1"/>
    <col min="14" max="16384" width="9" style="1"/>
  </cols>
  <sheetData>
    <row r="1" spans="1:14" ht="22.5" customHeight="1" thickBot="1" x14ac:dyDescent="0.25">
      <c r="B1"/>
      <c r="C1" s="18"/>
      <c r="D1" s="18"/>
      <c r="F1" s="141" t="s">
        <v>81</v>
      </c>
      <c r="G1" s="141"/>
      <c r="H1" s="141"/>
      <c r="I1" s="18"/>
      <c r="J1" s="18"/>
      <c r="K1" s="18"/>
      <c r="L1" s="18"/>
      <c r="M1" s="18"/>
    </row>
    <row r="2" spans="1:14" ht="22.5" customHeight="1" thickTop="1" x14ac:dyDescent="0.2">
      <c r="B2" s="17"/>
      <c r="I2" s="19" t="s">
        <v>14</v>
      </c>
      <c r="J2" s="142" t="s">
        <v>61</v>
      </c>
      <c r="K2" s="142"/>
      <c r="L2" s="142"/>
      <c r="M2" s="142"/>
    </row>
    <row r="3" spans="1:14" ht="22.5" customHeight="1" x14ac:dyDescent="0.2">
      <c r="B3" s="17"/>
      <c r="I3" s="19"/>
      <c r="J3" s="20"/>
      <c r="K3" s="20"/>
      <c r="L3" s="20"/>
      <c r="M3" s="20"/>
    </row>
    <row r="4" spans="1:14" ht="22.5" customHeight="1" x14ac:dyDescent="0.2">
      <c r="B4" s="139" t="s">
        <v>0</v>
      </c>
      <c r="C4" s="139" t="s">
        <v>1</v>
      </c>
      <c r="D4" s="143" t="s">
        <v>2</v>
      </c>
      <c r="E4" s="140" t="s">
        <v>8</v>
      </c>
      <c r="F4" s="139" t="s">
        <v>13</v>
      </c>
      <c r="G4" s="139" t="s">
        <v>3</v>
      </c>
      <c r="H4" s="140" t="s">
        <v>6</v>
      </c>
      <c r="I4" s="139" t="s">
        <v>4</v>
      </c>
      <c r="J4" s="140" t="s">
        <v>7</v>
      </c>
      <c r="K4" s="139" t="s">
        <v>5</v>
      </c>
      <c r="L4" s="140" t="s">
        <v>9</v>
      </c>
      <c r="M4" s="139"/>
      <c r="N4" s="24"/>
    </row>
    <row r="5" spans="1:14" ht="22.5" customHeight="1" x14ac:dyDescent="0.2">
      <c r="B5" s="139"/>
      <c r="C5" s="139"/>
      <c r="D5" s="144"/>
      <c r="E5" s="139"/>
      <c r="F5" s="139"/>
      <c r="G5" s="139"/>
      <c r="H5" s="139"/>
      <c r="I5" s="139"/>
      <c r="J5" s="139"/>
      <c r="K5" s="139"/>
      <c r="L5" s="139"/>
      <c r="M5" s="139"/>
    </row>
    <row r="6" spans="1:14" ht="22.5" customHeight="1" x14ac:dyDescent="0.2">
      <c r="A6" s="1">
        <v>1</v>
      </c>
      <c r="B6" s="51">
        <v>4</v>
      </c>
      <c r="C6" s="51">
        <v>3</v>
      </c>
      <c r="D6" s="51" t="s">
        <v>88</v>
      </c>
      <c r="E6" s="51" t="s">
        <v>61</v>
      </c>
      <c r="F6" s="51" t="s">
        <v>86</v>
      </c>
      <c r="G6" s="52">
        <v>7500000</v>
      </c>
      <c r="H6" s="52"/>
      <c r="I6" s="53"/>
      <c r="J6" s="5">
        <f>ROUNDDOWN(IF(I6="",H6*1,H6*I6),0)</f>
        <v>0</v>
      </c>
      <c r="K6" s="4">
        <f>+G6-J6</f>
        <v>7500000</v>
      </c>
      <c r="L6" s="49"/>
      <c r="M6" s="50"/>
    </row>
    <row r="7" spans="1:14" ht="22.5" customHeight="1" x14ac:dyDescent="0.2">
      <c r="A7" s="1">
        <v>2</v>
      </c>
      <c r="B7" s="51">
        <v>4</v>
      </c>
      <c r="C7" s="51">
        <v>5</v>
      </c>
      <c r="D7" s="51" t="s">
        <v>62</v>
      </c>
      <c r="E7" s="51" t="s">
        <v>61</v>
      </c>
      <c r="F7" s="51" t="s">
        <v>63</v>
      </c>
      <c r="G7" s="52"/>
      <c r="H7" s="52">
        <v>10000</v>
      </c>
      <c r="I7" s="53">
        <v>0.5</v>
      </c>
      <c r="J7" s="5">
        <f t="shared" ref="J7:J24" si="0">ROUNDDOWN(IF(I7="",H7*1,H7*I7),0)</f>
        <v>5000</v>
      </c>
      <c r="K7" s="5">
        <f t="shared" ref="K7:K24" si="1">IF(C7="","",IF(AND(G7="",J7=""),"",K6+G7-J7))</f>
        <v>7495000</v>
      </c>
      <c r="L7" s="49" t="s">
        <v>82</v>
      </c>
      <c r="M7" s="50">
        <v>1</v>
      </c>
    </row>
    <row r="8" spans="1:14" ht="22.5" customHeight="1" x14ac:dyDescent="0.2">
      <c r="A8" s="1">
        <v>3</v>
      </c>
      <c r="B8" s="51">
        <v>4</v>
      </c>
      <c r="C8" s="51">
        <v>7</v>
      </c>
      <c r="D8" s="51" t="s">
        <v>64</v>
      </c>
      <c r="E8" s="51" t="s">
        <v>61</v>
      </c>
      <c r="F8" s="51" t="s">
        <v>65</v>
      </c>
      <c r="G8" s="52"/>
      <c r="H8" s="52">
        <v>12000</v>
      </c>
      <c r="I8" s="54"/>
      <c r="J8" s="5">
        <f t="shared" si="0"/>
        <v>12000</v>
      </c>
      <c r="K8" s="5">
        <f t="shared" si="1"/>
        <v>7483000</v>
      </c>
      <c r="L8" s="49" t="s">
        <v>82</v>
      </c>
      <c r="M8" s="50">
        <v>2</v>
      </c>
    </row>
    <row r="9" spans="1:14" ht="22.5" customHeight="1" x14ac:dyDescent="0.2">
      <c r="A9" s="1">
        <v>4</v>
      </c>
      <c r="B9" s="51">
        <v>4</v>
      </c>
      <c r="C9" s="51">
        <v>23</v>
      </c>
      <c r="D9" s="51" t="s">
        <v>62</v>
      </c>
      <c r="E9" s="51" t="s">
        <v>61</v>
      </c>
      <c r="F9" s="51" t="s">
        <v>66</v>
      </c>
      <c r="G9" s="52"/>
      <c r="H9" s="52">
        <v>90000</v>
      </c>
      <c r="I9" s="53">
        <v>0.5</v>
      </c>
      <c r="J9" s="5">
        <f t="shared" si="0"/>
        <v>45000</v>
      </c>
      <c r="K9" s="5">
        <f t="shared" si="1"/>
        <v>7438000</v>
      </c>
      <c r="L9" s="49" t="s">
        <v>82</v>
      </c>
      <c r="M9" s="50">
        <v>3</v>
      </c>
    </row>
    <row r="10" spans="1:14" ht="22.5" customHeight="1" x14ac:dyDescent="0.2">
      <c r="A10" s="1">
        <v>5</v>
      </c>
      <c r="B10" s="51">
        <v>4</v>
      </c>
      <c r="C10" s="51">
        <v>25</v>
      </c>
      <c r="D10" s="51" t="s">
        <v>67</v>
      </c>
      <c r="E10" s="51" t="s">
        <v>61</v>
      </c>
      <c r="F10" s="51" t="s">
        <v>68</v>
      </c>
      <c r="G10" s="52"/>
      <c r="H10" s="52">
        <v>600000</v>
      </c>
      <c r="I10" s="53">
        <v>0.5</v>
      </c>
      <c r="J10" s="3">
        <f t="shared" si="0"/>
        <v>300000</v>
      </c>
      <c r="K10" s="5">
        <f t="shared" si="1"/>
        <v>7138000</v>
      </c>
      <c r="L10" s="49" t="s">
        <v>82</v>
      </c>
      <c r="M10" s="50">
        <v>4</v>
      </c>
    </row>
    <row r="11" spans="1:14" ht="22.5" customHeight="1" x14ac:dyDescent="0.2">
      <c r="A11" s="1">
        <v>6</v>
      </c>
      <c r="B11" s="51">
        <v>4</v>
      </c>
      <c r="C11" s="51">
        <v>7</v>
      </c>
      <c r="D11" s="51" t="s">
        <v>64</v>
      </c>
      <c r="E11" s="51" t="s">
        <v>69</v>
      </c>
      <c r="F11" s="51" t="s">
        <v>70</v>
      </c>
      <c r="G11" s="52"/>
      <c r="H11" s="52">
        <v>800</v>
      </c>
      <c r="I11" s="54"/>
      <c r="J11" s="3">
        <f t="shared" si="0"/>
        <v>800</v>
      </c>
      <c r="K11" s="5">
        <f t="shared" si="1"/>
        <v>7137200</v>
      </c>
      <c r="L11" s="49" t="s">
        <v>82</v>
      </c>
      <c r="M11" s="50">
        <v>5</v>
      </c>
    </row>
    <row r="12" spans="1:14" ht="22.5" customHeight="1" x14ac:dyDescent="0.2">
      <c r="A12" s="1">
        <v>7</v>
      </c>
      <c r="B12" s="51">
        <v>4</v>
      </c>
      <c r="C12" s="51">
        <v>18</v>
      </c>
      <c r="D12" s="51" t="s">
        <v>71</v>
      </c>
      <c r="E12" s="51" t="s">
        <v>69</v>
      </c>
      <c r="F12" s="51" t="s">
        <v>72</v>
      </c>
      <c r="G12" s="52"/>
      <c r="H12" s="52">
        <v>180210</v>
      </c>
      <c r="I12" s="66">
        <v>0.5</v>
      </c>
      <c r="J12" s="3">
        <f t="shared" si="0"/>
        <v>90105</v>
      </c>
      <c r="K12" s="5">
        <f t="shared" si="1"/>
        <v>7047095</v>
      </c>
      <c r="L12" s="49" t="s">
        <v>82</v>
      </c>
      <c r="M12" s="50">
        <v>6</v>
      </c>
    </row>
    <row r="13" spans="1:14" ht="22.5" customHeight="1" x14ac:dyDescent="0.2">
      <c r="A13" s="1">
        <v>8</v>
      </c>
      <c r="B13" s="51">
        <v>4</v>
      </c>
      <c r="C13" s="51">
        <v>12</v>
      </c>
      <c r="D13" s="51" t="s">
        <v>73</v>
      </c>
      <c r="E13" s="51" t="s">
        <v>74</v>
      </c>
      <c r="F13" s="51" t="s">
        <v>75</v>
      </c>
      <c r="G13" s="52"/>
      <c r="H13" s="52">
        <v>32500</v>
      </c>
      <c r="I13" s="54"/>
      <c r="J13" s="3">
        <f t="shared" si="0"/>
        <v>32500</v>
      </c>
      <c r="K13" s="5">
        <f t="shared" si="1"/>
        <v>7014595</v>
      </c>
      <c r="L13" s="49" t="s">
        <v>82</v>
      </c>
      <c r="M13" s="50">
        <v>7</v>
      </c>
    </row>
    <row r="14" spans="1:14" ht="22.5" customHeight="1" x14ac:dyDescent="0.2">
      <c r="A14" s="1">
        <v>9</v>
      </c>
      <c r="B14" s="51">
        <v>4</v>
      </c>
      <c r="C14" s="51">
        <v>23</v>
      </c>
      <c r="D14" s="51" t="s">
        <v>71</v>
      </c>
      <c r="E14" s="51" t="s">
        <v>74</v>
      </c>
      <c r="F14" s="51" t="s">
        <v>72</v>
      </c>
      <c r="G14" s="52"/>
      <c r="H14" s="52">
        <v>150000</v>
      </c>
      <c r="I14" s="65">
        <v>0.5</v>
      </c>
      <c r="J14" s="3">
        <f>ROUNDDOWN(IF(I14="",H14*1,H14*I14),0)</f>
        <v>75000</v>
      </c>
      <c r="K14" s="5">
        <f>IF(C14="","",IF(AND(G14="",J14=""),"",K13+G14-J14))</f>
        <v>6939595</v>
      </c>
      <c r="L14" s="49" t="s">
        <v>82</v>
      </c>
      <c r="M14" s="50">
        <v>8</v>
      </c>
    </row>
    <row r="15" spans="1:14" ht="22.5" customHeight="1" x14ac:dyDescent="0.2">
      <c r="A15" s="1">
        <v>10</v>
      </c>
      <c r="B15" s="51">
        <v>4</v>
      </c>
      <c r="C15" s="51">
        <v>15</v>
      </c>
      <c r="D15" s="51" t="s">
        <v>62</v>
      </c>
      <c r="E15" s="51" t="s">
        <v>76</v>
      </c>
      <c r="F15" s="51" t="s">
        <v>77</v>
      </c>
      <c r="G15" s="52"/>
      <c r="H15" s="52">
        <v>10000</v>
      </c>
      <c r="I15" s="53"/>
      <c r="J15" s="3">
        <f t="shared" si="0"/>
        <v>10000</v>
      </c>
      <c r="K15" s="5">
        <f t="shared" si="1"/>
        <v>6929595</v>
      </c>
      <c r="L15" s="49" t="s">
        <v>82</v>
      </c>
      <c r="M15" s="50">
        <v>9</v>
      </c>
    </row>
    <row r="16" spans="1:14" ht="22.5" customHeight="1" x14ac:dyDescent="0.2">
      <c r="A16" s="1">
        <v>11</v>
      </c>
      <c r="B16" s="51">
        <v>4</v>
      </c>
      <c r="C16" s="51">
        <v>28</v>
      </c>
      <c r="D16" s="51" t="s">
        <v>78</v>
      </c>
      <c r="E16" s="51" t="s">
        <v>76</v>
      </c>
      <c r="F16" s="51" t="s">
        <v>79</v>
      </c>
      <c r="G16" s="52"/>
      <c r="H16" s="52">
        <v>5000</v>
      </c>
      <c r="I16" s="54"/>
      <c r="J16" s="3">
        <f t="shared" si="0"/>
        <v>5000</v>
      </c>
      <c r="K16" s="5">
        <f t="shared" si="1"/>
        <v>6924595</v>
      </c>
      <c r="L16" s="49" t="s">
        <v>82</v>
      </c>
      <c r="M16" s="50">
        <v>10</v>
      </c>
    </row>
    <row r="17" spans="1:13" ht="22.5" customHeight="1" x14ac:dyDescent="0.2">
      <c r="A17" s="1">
        <v>12</v>
      </c>
      <c r="B17" s="51"/>
      <c r="C17" s="51"/>
      <c r="D17" s="51"/>
      <c r="E17" s="51"/>
      <c r="F17" s="51"/>
      <c r="G17" s="52"/>
      <c r="H17" s="52"/>
      <c r="I17" s="54"/>
      <c r="J17" s="3">
        <f t="shared" si="0"/>
        <v>0</v>
      </c>
      <c r="K17" s="5" t="str">
        <f t="shared" si="1"/>
        <v/>
      </c>
      <c r="L17" s="49"/>
      <c r="M17" s="50"/>
    </row>
    <row r="18" spans="1:13" ht="22.5" customHeight="1" x14ac:dyDescent="0.2">
      <c r="A18" s="1">
        <v>13</v>
      </c>
      <c r="B18" s="51"/>
      <c r="C18" s="51"/>
      <c r="D18" s="51"/>
      <c r="E18" s="51"/>
      <c r="F18" s="51"/>
      <c r="G18" s="52"/>
      <c r="H18" s="52"/>
      <c r="I18" s="54"/>
      <c r="J18" s="3">
        <f t="shared" si="0"/>
        <v>0</v>
      </c>
      <c r="K18" s="5" t="str">
        <f t="shared" si="1"/>
        <v/>
      </c>
      <c r="L18" s="49"/>
      <c r="M18" s="50"/>
    </row>
    <row r="19" spans="1:13" ht="22.5" customHeight="1" x14ac:dyDescent="0.2">
      <c r="A19" s="1">
        <v>14</v>
      </c>
      <c r="B19" s="51"/>
      <c r="C19" s="51"/>
      <c r="D19" s="51"/>
      <c r="E19" s="51"/>
      <c r="F19" s="51"/>
      <c r="G19" s="52"/>
      <c r="H19" s="52"/>
      <c r="I19" s="54"/>
      <c r="J19" s="3">
        <f t="shared" si="0"/>
        <v>0</v>
      </c>
      <c r="K19" s="5" t="str">
        <f t="shared" si="1"/>
        <v/>
      </c>
      <c r="L19" s="49"/>
      <c r="M19" s="50"/>
    </row>
    <row r="20" spans="1:13" ht="22.5" customHeight="1" x14ac:dyDescent="0.2">
      <c r="A20" s="1">
        <v>15</v>
      </c>
      <c r="B20" s="51"/>
      <c r="C20" s="51"/>
      <c r="D20" s="51"/>
      <c r="E20" s="51"/>
      <c r="F20" s="51"/>
      <c r="G20" s="52"/>
      <c r="H20" s="52"/>
      <c r="I20" s="54"/>
      <c r="J20" s="3">
        <f t="shared" si="0"/>
        <v>0</v>
      </c>
      <c r="K20" s="5" t="str">
        <f t="shared" si="1"/>
        <v/>
      </c>
      <c r="L20" s="49"/>
      <c r="M20" s="50"/>
    </row>
    <row r="21" spans="1:13" ht="22.5" customHeight="1" x14ac:dyDescent="0.2">
      <c r="A21" s="1">
        <v>16</v>
      </c>
      <c r="B21" s="51"/>
      <c r="C21" s="51"/>
      <c r="D21" s="51"/>
      <c r="E21" s="51"/>
      <c r="F21" s="51"/>
      <c r="G21" s="52"/>
      <c r="H21" s="52"/>
      <c r="I21" s="54"/>
      <c r="J21" s="3">
        <f t="shared" si="0"/>
        <v>0</v>
      </c>
      <c r="K21" s="5" t="str">
        <f t="shared" si="1"/>
        <v/>
      </c>
      <c r="L21" s="49"/>
      <c r="M21" s="50"/>
    </row>
    <row r="22" spans="1:13" ht="22.5" customHeight="1" x14ac:dyDescent="0.2">
      <c r="A22" s="1">
        <v>17</v>
      </c>
      <c r="B22" s="51"/>
      <c r="C22" s="51"/>
      <c r="D22" s="51"/>
      <c r="E22" s="51"/>
      <c r="F22" s="51"/>
      <c r="G22" s="52"/>
      <c r="H22" s="52"/>
      <c r="I22" s="54"/>
      <c r="J22" s="3">
        <f t="shared" si="0"/>
        <v>0</v>
      </c>
      <c r="K22" s="5" t="str">
        <f t="shared" si="1"/>
        <v/>
      </c>
      <c r="L22" s="49"/>
      <c r="M22" s="50"/>
    </row>
    <row r="23" spans="1:13" ht="22.5" customHeight="1" x14ac:dyDescent="0.2">
      <c r="A23" s="1">
        <v>18</v>
      </c>
      <c r="B23" s="51"/>
      <c r="C23" s="51"/>
      <c r="D23" s="51"/>
      <c r="E23" s="51"/>
      <c r="F23" s="51"/>
      <c r="G23" s="52"/>
      <c r="H23" s="52"/>
      <c r="I23" s="54"/>
      <c r="J23" s="3">
        <f t="shared" si="0"/>
        <v>0</v>
      </c>
      <c r="K23" s="5" t="str">
        <f t="shared" si="1"/>
        <v/>
      </c>
      <c r="L23" s="49"/>
      <c r="M23" s="50"/>
    </row>
    <row r="24" spans="1:13" ht="22.5" customHeight="1" x14ac:dyDescent="0.2">
      <c r="A24" s="55" t="s">
        <v>83</v>
      </c>
      <c r="B24" s="2"/>
      <c r="C24" s="2"/>
      <c r="D24" s="2"/>
      <c r="E24" s="2"/>
      <c r="F24" s="2"/>
      <c r="G24" s="57"/>
      <c r="H24" s="57"/>
      <c r="I24" s="58"/>
      <c r="J24" s="59">
        <f t="shared" si="0"/>
        <v>0</v>
      </c>
      <c r="K24" s="10" t="str">
        <f t="shared" si="1"/>
        <v/>
      </c>
      <c r="L24" s="60"/>
      <c r="M24" s="61"/>
    </row>
    <row r="25" spans="1:13" ht="22.5" customHeight="1" x14ac:dyDescent="0.2">
      <c r="B25" s="134" t="s">
        <v>11</v>
      </c>
      <c r="C25" s="135"/>
      <c r="D25" s="136"/>
      <c r="E25" s="2"/>
      <c r="F25" s="2"/>
      <c r="G25" s="6">
        <f>SUM(G6:G24)</f>
        <v>7500000</v>
      </c>
      <c r="H25" s="6">
        <v>5250000</v>
      </c>
      <c r="I25" s="7"/>
      <c r="J25" s="8">
        <v>3500000</v>
      </c>
      <c r="K25" s="9"/>
      <c r="L25" s="137">
        <f>COUNT(H6:H24)</f>
        <v>10</v>
      </c>
      <c r="M25" s="138"/>
    </row>
    <row r="26" spans="1:13" ht="22.5" customHeight="1" x14ac:dyDescent="0.2">
      <c r="B26" s="134" t="s">
        <v>12</v>
      </c>
      <c r="C26" s="135"/>
      <c r="D26" s="136"/>
      <c r="E26" s="2"/>
      <c r="F26" s="2"/>
      <c r="G26" s="6">
        <f>+G25</f>
        <v>7500000</v>
      </c>
      <c r="H26" s="6">
        <f>+H25</f>
        <v>5250000</v>
      </c>
      <c r="I26" s="7"/>
      <c r="J26" s="6">
        <f t="shared" ref="J26" si="2">+J25</f>
        <v>3500000</v>
      </c>
      <c r="K26" s="6"/>
      <c r="L26" s="137">
        <f>+L25</f>
        <v>10</v>
      </c>
      <c r="M26" s="138"/>
    </row>
    <row r="27" spans="1:13" ht="22.5" customHeight="1" x14ac:dyDescent="0.2"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</row>
    <row r="28" spans="1:13" ht="22.5" customHeight="1" thickBot="1" x14ac:dyDescent="0.25">
      <c r="B28"/>
      <c r="C28" s="18"/>
      <c r="D28" s="18"/>
      <c r="F28" s="141" t="s">
        <v>84</v>
      </c>
      <c r="G28" s="141"/>
      <c r="H28" s="141"/>
      <c r="I28" s="18"/>
      <c r="J28" s="18"/>
      <c r="K28" s="18"/>
      <c r="L28" s="18"/>
      <c r="M28" s="18"/>
    </row>
    <row r="29" spans="1:13" ht="22.5" customHeight="1" thickTop="1" x14ac:dyDescent="0.2">
      <c r="B29" s="17"/>
      <c r="I29" s="19" t="s">
        <v>14</v>
      </c>
      <c r="J29" s="142" t="s">
        <v>61</v>
      </c>
      <c r="K29" s="142"/>
      <c r="L29" s="142"/>
      <c r="M29" s="142"/>
    </row>
    <row r="30" spans="1:13" ht="22.5" customHeight="1" x14ac:dyDescent="0.2">
      <c r="B30" s="17"/>
      <c r="I30" s="19"/>
      <c r="J30" s="20"/>
      <c r="K30" s="20"/>
      <c r="L30" s="20"/>
      <c r="M30" s="20"/>
    </row>
    <row r="31" spans="1:13" ht="22.5" customHeight="1" x14ac:dyDescent="0.2">
      <c r="B31" s="139" t="s">
        <v>0</v>
      </c>
      <c r="C31" s="139" t="s">
        <v>1</v>
      </c>
      <c r="D31" s="143" t="s">
        <v>2</v>
      </c>
      <c r="E31" s="140" t="s">
        <v>8</v>
      </c>
      <c r="F31" s="139" t="s">
        <v>13</v>
      </c>
      <c r="G31" s="139" t="s">
        <v>3</v>
      </c>
      <c r="H31" s="140" t="s">
        <v>6</v>
      </c>
      <c r="I31" s="139" t="s">
        <v>4</v>
      </c>
      <c r="J31" s="140" t="s">
        <v>7</v>
      </c>
      <c r="K31" s="139" t="s">
        <v>5</v>
      </c>
      <c r="L31" s="140" t="s">
        <v>9</v>
      </c>
      <c r="M31" s="139"/>
    </row>
    <row r="32" spans="1:13" ht="22.5" customHeight="1" x14ac:dyDescent="0.2">
      <c r="B32" s="139"/>
      <c r="C32" s="139"/>
      <c r="D32" s="144"/>
      <c r="E32" s="139"/>
      <c r="F32" s="139"/>
      <c r="G32" s="139"/>
      <c r="H32" s="139"/>
      <c r="I32" s="139"/>
      <c r="J32" s="139"/>
      <c r="K32" s="139"/>
      <c r="L32" s="139"/>
      <c r="M32" s="139"/>
    </row>
    <row r="33" spans="1:13" ht="22.5" customHeight="1" x14ac:dyDescent="0.2">
      <c r="A33" s="1">
        <v>1</v>
      </c>
      <c r="B33" s="51">
        <v>5</v>
      </c>
      <c r="C33" s="51">
        <v>1</v>
      </c>
      <c r="D33" s="51" t="s">
        <v>10</v>
      </c>
      <c r="E33" s="51"/>
      <c r="F33" s="51"/>
      <c r="G33" s="52"/>
      <c r="H33" s="52"/>
      <c r="I33" s="54"/>
      <c r="J33" s="10">
        <f>ROUNDDOWN(IF(I33="",H33*1,H33*I33),0)</f>
        <v>0</v>
      </c>
      <c r="K33" s="14">
        <f>+'4月'!G64-'4月'!J64</f>
        <v>0</v>
      </c>
      <c r="L33" s="49"/>
      <c r="M33" s="50"/>
    </row>
    <row r="34" spans="1:13" ht="22.5" customHeight="1" x14ac:dyDescent="0.2">
      <c r="A34" s="1">
        <v>2</v>
      </c>
      <c r="B34" s="51">
        <v>5</v>
      </c>
      <c r="C34" s="51">
        <v>8</v>
      </c>
      <c r="D34" s="51" t="s">
        <v>80</v>
      </c>
      <c r="E34" s="51"/>
      <c r="F34" s="51" t="s">
        <v>85</v>
      </c>
      <c r="G34" s="52">
        <v>7500000</v>
      </c>
      <c r="H34" s="52"/>
      <c r="I34" s="54"/>
      <c r="J34" s="10">
        <f t="shared" ref="J34" si="3">ROUNDDOWN(IF(I34="",H34*1,H34*I34),0)</f>
        <v>0</v>
      </c>
      <c r="K34" s="10">
        <f>IF(C34="","",IF(AND(G34="",J34=""),"",K33+G34-J34))</f>
        <v>7500000</v>
      </c>
      <c r="L34" s="49"/>
      <c r="M34" s="50"/>
    </row>
    <row r="35" spans="1:13" ht="22.5" customHeight="1" x14ac:dyDescent="0.2">
      <c r="A35" s="55" t="s">
        <v>83</v>
      </c>
      <c r="B35" s="51"/>
      <c r="C35" s="51"/>
      <c r="D35" s="51"/>
      <c r="E35" s="51"/>
      <c r="F35" s="51"/>
      <c r="G35" s="52"/>
      <c r="H35" s="52"/>
      <c r="I35" s="54"/>
      <c r="J35" s="3">
        <f t="shared" ref="J35" si="4">ROUNDDOWN(IF(I35="",H35*1,H35*I35),0)</f>
        <v>0</v>
      </c>
      <c r="K35" s="5" t="str">
        <f t="shared" ref="K35" si="5">IF(C35="","",IF(AND(G35="",J35=""),"",K34+G35-J35))</f>
        <v/>
      </c>
      <c r="L35" s="56"/>
      <c r="M35" s="50"/>
    </row>
    <row r="36" spans="1:13" ht="22.5" customHeight="1" x14ac:dyDescent="0.2">
      <c r="B36" s="134" t="s">
        <v>11</v>
      </c>
      <c r="C36" s="135"/>
      <c r="D36" s="136"/>
      <c r="E36" s="2"/>
      <c r="F36" s="2"/>
      <c r="G36" s="6">
        <f>SUM(G33:G35)</f>
        <v>7500000</v>
      </c>
      <c r="H36" s="6">
        <v>7000000</v>
      </c>
      <c r="I36" s="7"/>
      <c r="J36" s="8">
        <v>5500000</v>
      </c>
      <c r="K36" s="9"/>
      <c r="L36" s="137">
        <v>15</v>
      </c>
      <c r="M36" s="138"/>
    </row>
    <row r="37" spans="1:13" ht="22.5" customHeight="1" x14ac:dyDescent="0.2">
      <c r="B37" s="134" t="s">
        <v>12</v>
      </c>
      <c r="C37" s="135"/>
      <c r="D37" s="136"/>
      <c r="E37" s="2"/>
      <c r="F37" s="2"/>
      <c r="G37" s="6">
        <f>+G26+G36</f>
        <v>15000000</v>
      </c>
      <c r="H37" s="6">
        <f>+H26+H36</f>
        <v>12250000</v>
      </c>
      <c r="I37" s="7"/>
      <c r="J37" s="6">
        <f>+J26+J36</f>
        <v>9000000</v>
      </c>
      <c r="K37" s="6"/>
      <c r="L37" s="137">
        <f>+L26+L36</f>
        <v>25</v>
      </c>
      <c r="M37" s="138"/>
    </row>
  </sheetData>
  <mergeCells count="34">
    <mergeCell ref="F1:H1"/>
    <mergeCell ref="J2:M2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M5"/>
    <mergeCell ref="L25:M25"/>
    <mergeCell ref="F28:H28"/>
    <mergeCell ref="J29:M29"/>
    <mergeCell ref="B31:B32"/>
    <mergeCell ref="C31:C32"/>
    <mergeCell ref="D31:D32"/>
    <mergeCell ref="E31:E32"/>
    <mergeCell ref="F31:F32"/>
    <mergeCell ref="B26:D26"/>
    <mergeCell ref="L26:M26"/>
    <mergeCell ref="B25:D25"/>
    <mergeCell ref="B36:D36"/>
    <mergeCell ref="L36:M36"/>
    <mergeCell ref="B37:D37"/>
    <mergeCell ref="L37:M37"/>
    <mergeCell ref="G31:G32"/>
    <mergeCell ref="H31:H32"/>
    <mergeCell ref="I31:I32"/>
    <mergeCell ref="J31:J32"/>
    <mergeCell ref="K31:K32"/>
    <mergeCell ref="L31:M32"/>
  </mergeCells>
  <phoneticPr fontId="2"/>
  <dataValidations disablePrompts="1" count="1">
    <dataValidation imeMode="off" allowBlank="1" showInputMessage="1" showErrorMessage="1" sqref="K7:K24 J6:J24 K34:K35 J33:J35" xr:uid="{00000000-0002-0000-0000-000000000000}"/>
  </dataValidations>
  <printOptions horizontalCentered="1"/>
  <pageMargins left="0.59055118110236227" right="0.19685039370078741" top="0.51181102362204722" bottom="0.51181102362204722" header="0.31496062992125984" footer="0.31496062992125984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DC124D-3293-46D5-81BC-F8D8A6A87311}">
  <dimension ref="A1:AC37"/>
  <sheetViews>
    <sheetView view="pageLayout" topLeftCell="B1" zoomScaleNormal="100" zoomScaleSheetLayoutView="90" workbookViewId="0">
      <selection activeCell="G8" sqref="G8"/>
    </sheetView>
  </sheetViews>
  <sheetFormatPr defaultColWidth="9" defaultRowHeight="22.5" customHeight="1" x14ac:dyDescent="0.2"/>
  <cols>
    <col min="1" max="1" width="3" style="1" hidden="1" customWidth="1"/>
    <col min="2" max="2" width="2.7265625" style="86" customWidth="1"/>
    <col min="3" max="3" width="2.6328125" style="86" customWidth="1"/>
    <col min="4" max="4" width="13" style="1" bestFit="1" customWidth="1"/>
    <col min="5" max="5" width="6.26953125" style="1" customWidth="1"/>
    <col min="6" max="6" width="23.6328125" style="1" customWidth="1"/>
    <col min="7" max="7" width="7.36328125" style="1" customWidth="1"/>
    <col min="8" max="8" width="6.6328125" style="1" customWidth="1"/>
    <col min="9" max="9" width="2.453125" style="1" customWidth="1"/>
    <col min="10" max="10" width="6.7265625" style="1" customWidth="1"/>
    <col min="11" max="11" width="7.453125" style="22" customWidth="1"/>
    <col min="12" max="12" width="1.26953125" style="1" customWidth="1"/>
    <col min="13" max="13" width="2.6328125" style="1" customWidth="1"/>
    <col min="14" max="14" width="1.6328125" style="1" customWidth="1"/>
    <col min="15" max="15" width="6.36328125" style="1" customWidth="1"/>
    <col min="16" max="16" width="9" style="1"/>
    <col min="17" max="17" width="7.26953125" style="1" customWidth="1"/>
    <col min="18" max="18" width="6.90625" style="1" customWidth="1"/>
    <col min="19" max="19" width="6.36328125" style="1" customWidth="1"/>
    <col min="20" max="20" width="5.7265625" style="1" customWidth="1"/>
    <col min="21" max="21" width="6.6328125" style="1" customWidth="1"/>
    <col min="22" max="22" width="6.36328125" style="1" customWidth="1"/>
    <col min="23" max="23" width="6.26953125" style="1" customWidth="1"/>
    <col min="24" max="24" width="5.7265625" style="1" customWidth="1"/>
    <col min="25" max="25" width="5.90625" style="1" customWidth="1"/>
    <col min="26" max="26" width="7.90625" style="1" customWidth="1"/>
    <col min="27" max="27" width="5.90625" style="1" customWidth="1"/>
    <col min="28" max="28" width="4.90625" style="1" customWidth="1"/>
    <col min="29" max="29" width="4.26953125" style="1" customWidth="1"/>
    <col min="30" max="16384" width="9" style="1"/>
  </cols>
  <sheetData>
    <row r="1" spans="1:29" ht="22.5" customHeight="1" x14ac:dyDescent="0.2">
      <c r="B1" s="111">
        <f>'4月'!B1</f>
        <v>20</v>
      </c>
      <c r="C1" s="86">
        <f>'4月'!C1</f>
        <v>23</v>
      </c>
      <c r="D1" t="s">
        <v>93</v>
      </c>
      <c r="E1">
        <f>B7</f>
        <v>12</v>
      </c>
      <c r="F1" t="s">
        <v>94</v>
      </c>
      <c r="G1" s="18"/>
      <c r="H1" s="18"/>
      <c r="I1" s="18"/>
      <c r="J1" s="18"/>
      <c r="K1" s="87"/>
      <c r="L1" s="18"/>
      <c r="M1" s="18"/>
      <c r="O1" s="25" t="s">
        <v>29</v>
      </c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</row>
    <row r="2" spans="1:29" ht="22.5" customHeight="1" x14ac:dyDescent="0.2">
      <c r="B2" s="93"/>
      <c r="I2" s="22"/>
      <c r="J2" s="145"/>
      <c r="K2" s="145"/>
      <c r="L2" s="24"/>
      <c r="M2" s="24"/>
      <c r="O2" s="70" t="s">
        <v>50</v>
      </c>
      <c r="P2" s="72" t="s">
        <v>87</v>
      </c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</row>
    <row r="3" spans="1:29" ht="22.5" customHeight="1" x14ac:dyDescent="0.2">
      <c r="B3" s="93"/>
      <c r="I3" s="19"/>
      <c r="J3" s="20"/>
      <c r="K3" s="19"/>
      <c r="L3" s="20"/>
      <c r="M3" s="20"/>
      <c r="O3" s="25"/>
      <c r="P3" s="21">
        <f>SUMIF($D$6:$D$300,P2,$G$6:$G$300)</f>
        <v>300000</v>
      </c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</row>
    <row r="4" spans="1:29" ht="22.5" customHeight="1" x14ac:dyDescent="0.2">
      <c r="B4" s="139" t="s">
        <v>0</v>
      </c>
      <c r="C4" s="139" t="s">
        <v>1</v>
      </c>
      <c r="D4" s="139" t="s">
        <v>2</v>
      </c>
      <c r="E4" s="140" t="s">
        <v>8</v>
      </c>
      <c r="F4" s="147" t="s">
        <v>13</v>
      </c>
      <c r="G4" s="139" t="s">
        <v>3</v>
      </c>
      <c r="H4" s="140" t="s">
        <v>6</v>
      </c>
      <c r="I4" s="146" t="s">
        <v>4</v>
      </c>
      <c r="J4" s="140" t="s">
        <v>7</v>
      </c>
      <c r="K4" s="149" t="s">
        <v>5</v>
      </c>
      <c r="L4" s="140" t="s">
        <v>92</v>
      </c>
      <c r="M4" s="139"/>
      <c r="N4" s="24"/>
      <c r="O4" s="71" t="s">
        <v>51</v>
      </c>
      <c r="P4" s="74" t="s">
        <v>15</v>
      </c>
      <c r="Q4" s="74" t="s">
        <v>16</v>
      </c>
      <c r="R4" s="74" t="s">
        <v>17</v>
      </c>
      <c r="S4" s="74" t="s">
        <v>18</v>
      </c>
      <c r="T4" s="75" t="s">
        <v>19</v>
      </c>
      <c r="U4" s="75" t="s">
        <v>20</v>
      </c>
      <c r="V4" s="76" t="s">
        <v>21</v>
      </c>
      <c r="W4" s="74" t="s">
        <v>23</v>
      </c>
      <c r="X4" s="76" t="s">
        <v>22</v>
      </c>
      <c r="Y4" s="76" t="s">
        <v>90</v>
      </c>
      <c r="Z4" s="75" t="s">
        <v>24</v>
      </c>
      <c r="AA4" s="76" t="s">
        <v>25</v>
      </c>
      <c r="AB4" s="76" t="s">
        <v>26</v>
      </c>
      <c r="AC4" s="74" t="s">
        <v>27</v>
      </c>
    </row>
    <row r="5" spans="1:29" ht="22.5" customHeight="1" x14ac:dyDescent="0.2">
      <c r="B5" s="139"/>
      <c r="C5" s="139"/>
      <c r="D5" s="139"/>
      <c r="E5" s="139"/>
      <c r="F5" s="148"/>
      <c r="G5" s="139"/>
      <c r="H5" s="139"/>
      <c r="I5" s="146"/>
      <c r="J5" s="139"/>
      <c r="K5" s="149"/>
      <c r="L5" s="139"/>
      <c r="M5" s="139"/>
      <c r="O5" s="69" t="s">
        <v>28</v>
      </c>
      <c r="P5" s="98">
        <f t="shared" ref="P5:AC5" si="0">SUMIF($D$6:$D$300,P4,$J$6:$J$300)</f>
        <v>0</v>
      </c>
      <c r="Q5" s="98">
        <f t="shared" si="0"/>
        <v>0</v>
      </c>
      <c r="R5" s="98">
        <f t="shared" si="0"/>
        <v>0</v>
      </c>
      <c r="S5" s="98">
        <f t="shared" si="0"/>
        <v>0</v>
      </c>
      <c r="T5" s="98">
        <f t="shared" si="0"/>
        <v>0</v>
      </c>
      <c r="U5" s="98">
        <f t="shared" si="0"/>
        <v>0</v>
      </c>
      <c r="V5" s="98">
        <f t="shared" si="0"/>
        <v>0</v>
      </c>
      <c r="W5" s="98">
        <f t="shared" si="0"/>
        <v>0</v>
      </c>
      <c r="X5" s="98">
        <f t="shared" si="0"/>
        <v>0</v>
      </c>
      <c r="Y5" s="98">
        <f t="shared" si="0"/>
        <v>0</v>
      </c>
      <c r="Z5" s="98">
        <f t="shared" si="0"/>
        <v>0</v>
      </c>
      <c r="AA5" s="98">
        <f t="shared" si="0"/>
        <v>0</v>
      </c>
      <c r="AB5" s="98">
        <f t="shared" si="0"/>
        <v>0</v>
      </c>
      <c r="AC5" s="98">
        <f t="shared" si="0"/>
        <v>0</v>
      </c>
    </row>
    <row r="6" spans="1:29" ht="22.5" customHeight="1" x14ac:dyDescent="0.2">
      <c r="A6" s="1">
        <v>1</v>
      </c>
      <c r="B6" s="11"/>
      <c r="C6" s="11"/>
      <c r="D6" s="11" t="s">
        <v>10</v>
      </c>
      <c r="E6" s="91"/>
      <c r="F6" s="104"/>
      <c r="G6" s="12"/>
      <c r="H6" s="12"/>
      <c r="I6" s="13"/>
      <c r="J6" s="10">
        <f>ROUNDDOWN(IF(I6="",H6*1,H6*I6),0)</f>
        <v>0</v>
      </c>
      <c r="K6" s="88">
        <f>G6+'11月 '!G37-'11月 '!J37</f>
        <v>2400000</v>
      </c>
      <c r="L6" s="15"/>
      <c r="M6" s="16"/>
    </row>
    <row r="7" spans="1:29" ht="22.5" customHeight="1" x14ac:dyDescent="0.2">
      <c r="A7" s="1">
        <v>2</v>
      </c>
      <c r="B7" s="11">
        <v>12</v>
      </c>
      <c r="C7" s="11">
        <v>1</v>
      </c>
      <c r="D7" s="11" t="s">
        <v>95</v>
      </c>
      <c r="E7" s="91" t="s">
        <v>99</v>
      </c>
      <c r="F7" s="104"/>
      <c r="G7" s="12">
        <v>300000</v>
      </c>
      <c r="H7" s="12"/>
      <c r="I7" s="13"/>
      <c r="J7" s="10">
        <f t="shared" ref="J7:J35" si="1">ROUNDDOWN(IF(I7="",H7*1,H7*I7),0)</f>
        <v>0</v>
      </c>
      <c r="K7" s="89">
        <f t="shared" ref="K7:K37" si="2">IF(C7="","",IF(AND(G7="",J7=""),"",K6+G7-J7))</f>
        <v>2700000</v>
      </c>
      <c r="L7" s="15"/>
      <c r="M7" s="16"/>
    </row>
    <row r="8" spans="1:29" ht="22.5" customHeight="1" x14ac:dyDescent="0.2">
      <c r="A8" s="1">
        <v>3</v>
      </c>
      <c r="B8" s="91"/>
      <c r="C8" s="96"/>
      <c r="D8" s="110"/>
      <c r="E8" s="91"/>
      <c r="F8" s="115"/>
      <c r="G8" s="12"/>
      <c r="H8" s="12"/>
      <c r="I8" s="67"/>
      <c r="J8" s="10">
        <f t="shared" si="1"/>
        <v>0</v>
      </c>
      <c r="K8" s="89" t="str">
        <f t="shared" si="2"/>
        <v/>
      </c>
      <c r="L8" s="15"/>
      <c r="M8" s="16"/>
    </row>
    <row r="9" spans="1:29" ht="22.5" customHeight="1" x14ac:dyDescent="0.2">
      <c r="A9" s="1">
        <v>4</v>
      </c>
      <c r="B9" s="91"/>
      <c r="C9" s="96"/>
      <c r="D9" s="110"/>
      <c r="E9" s="91"/>
      <c r="F9" s="104"/>
      <c r="G9" s="12"/>
      <c r="H9" s="12"/>
      <c r="I9" s="13"/>
      <c r="J9" s="10">
        <f t="shared" si="1"/>
        <v>0</v>
      </c>
      <c r="K9" s="89" t="str">
        <f t="shared" si="2"/>
        <v/>
      </c>
      <c r="L9" s="15"/>
      <c r="M9" s="16"/>
    </row>
    <row r="10" spans="1:29" ht="22.5" customHeight="1" x14ac:dyDescent="0.2">
      <c r="A10" s="1">
        <v>5</v>
      </c>
      <c r="B10" s="91"/>
      <c r="C10" s="96"/>
      <c r="D10" s="110"/>
      <c r="E10" s="91"/>
      <c r="F10" s="115"/>
      <c r="G10" s="12"/>
      <c r="H10" s="12"/>
      <c r="I10" s="13"/>
      <c r="J10" s="10">
        <f t="shared" ref="J10" si="3">ROUNDDOWN(IF(I10="",H10*1,H10*I10),0)</f>
        <v>0</v>
      </c>
      <c r="K10" s="89" t="str">
        <f t="shared" ref="K10:K12" si="4">IF(C10="","",IF(AND(G10="",J10=""),"",K9+G10-J10))</f>
        <v/>
      </c>
      <c r="L10" s="15"/>
      <c r="M10" s="16"/>
    </row>
    <row r="11" spans="1:29" ht="22.5" customHeight="1" x14ac:dyDescent="0.2">
      <c r="A11" s="1">
        <v>6</v>
      </c>
      <c r="B11" s="91"/>
      <c r="C11" s="96"/>
      <c r="D11" s="110"/>
      <c r="E11" s="91"/>
      <c r="F11" s="115"/>
      <c r="G11" s="12"/>
      <c r="H11" s="12"/>
      <c r="I11" s="13"/>
      <c r="J11" s="10">
        <f t="shared" si="1"/>
        <v>0</v>
      </c>
      <c r="K11" s="89" t="str">
        <f t="shared" si="4"/>
        <v/>
      </c>
      <c r="L11" s="15"/>
      <c r="M11" s="16"/>
    </row>
    <row r="12" spans="1:29" ht="22.5" customHeight="1" x14ac:dyDescent="0.2">
      <c r="A12" s="1">
        <v>7</v>
      </c>
      <c r="B12" s="91"/>
      <c r="C12" s="96"/>
      <c r="D12" s="110"/>
      <c r="E12" s="91"/>
      <c r="F12" s="115"/>
      <c r="G12" s="12"/>
      <c r="H12" s="12"/>
      <c r="I12" s="13"/>
      <c r="J12" s="10">
        <f t="shared" si="1"/>
        <v>0</v>
      </c>
      <c r="K12" s="89" t="str">
        <f t="shared" si="4"/>
        <v/>
      </c>
      <c r="L12" s="15"/>
      <c r="M12" s="16"/>
    </row>
    <row r="13" spans="1:29" ht="22.5" customHeight="1" x14ac:dyDescent="0.2">
      <c r="A13" s="1">
        <v>8</v>
      </c>
      <c r="B13" s="91"/>
      <c r="C13" s="96"/>
      <c r="D13" s="110"/>
      <c r="E13" s="91"/>
      <c r="F13" s="124"/>
      <c r="G13" s="12"/>
      <c r="H13" s="12"/>
      <c r="I13" s="13"/>
      <c r="J13" s="10">
        <f t="shared" si="1"/>
        <v>0</v>
      </c>
      <c r="K13" s="89" t="str">
        <f t="shared" si="2"/>
        <v/>
      </c>
      <c r="L13" s="15"/>
      <c r="M13" s="16"/>
    </row>
    <row r="14" spans="1:29" ht="22.5" customHeight="1" x14ac:dyDescent="0.2">
      <c r="A14" s="1">
        <v>9</v>
      </c>
      <c r="B14" s="91"/>
      <c r="C14" s="96"/>
      <c r="D14" s="110"/>
      <c r="E14" s="91"/>
      <c r="F14" s="124"/>
      <c r="G14" s="12"/>
      <c r="H14" s="12"/>
      <c r="I14" s="13"/>
      <c r="J14" s="10">
        <f t="shared" si="1"/>
        <v>0</v>
      </c>
      <c r="K14" s="89" t="str">
        <f t="shared" si="2"/>
        <v/>
      </c>
      <c r="L14" s="15"/>
      <c r="M14" s="16"/>
    </row>
    <row r="15" spans="1:29" ht="22.5" customHeight="1" x14ac:dyDescent="0.2">
      <c r="A15" s="1">
        <v>10</v>
      </c>
      <c r="B15" s="91"/>
      <c r="C15" s="96"/>
      <c r="D15" s="110"/>
      <c r="E15" s="91"/>
      <c r="F15" s="124"/>
      <c r="G15" s="12"/>
      <c r="H15" s="12"/>
      <c r="I15" s="13"/>
      <c r="J15" s="10">
        <f t="shared" si="1"/>
        <v>0</v>
      </c>
      <c r="K15" s="89" t="str">
        <f t="shared" si="2"/>
        <v/>
      </c>
      <c r="L15" s="15"/>
      <c r="M15" s="16"/>
    </row>
    <row r="16" spans="1:29" ht="22.5" customHeight="1" x14ac:dyDescent="0.2">
      <c r="A16" s="1">
        <v>11</v>
      </c>
      <c r="B16" s="91"/>
      <c r="C16" s="96"/>
      <c r="D16" s="110"/>
      <c r="E16" s="91"/>
      <c r="F16" s="124"/>
      <c r="G16" s="12"/>
      <c r="H16" s="12"/>
      <c r="I16" s="13"/>
      <c r="J16" s="10">
        <f t="shared" si="1"/>
        <v>0</v>
      </c>
      <c r="K16" s="89" t="str">
        <f t="shared" si="2"/>
        <v/>
      </c>
      <c r="L16" s="15"/>
      <c r="M16" s="16"/>
    </row>
    <row r="17" spans="1:13" ht="22.5" customHeight="1" x14ac:dyDescent="0.2">
      <c r="A17" s="1">
        <v>12</v>
      </c>
      <c r="B17" s="91"/>
      <c r="C17" s="96"/>
      <c r="D17" s="110"/>
      <c r="E17" s="91"/>
      <c r="F17" s="115"/>
      <c r="G17" s="12"/>
      <c r="H17" s="12"/>
      <c r="I17" s="13"/>
      <c r="J17" s="10">
        <f>ROUNDDOWN(IF(I17="",H17*1,H17*I17),0)</f>
        <v>0</v>
      </c>
      <c r="K17" s="89" t="str">
        <f t="shared" si="2"/>
        <v/>
      </c>
      <c r="L17" s="15"/>
      <c r="M17" s="16"/>
    </row>
    <row r="18" spans="1:13" ht="22.5" customHeight="1" x14ac:dyDescent="0.2">
      <c r="A18" s="1">
        <v>13</v>
      </c>
      <c r="B18" s="91"/>
      <c r="C18" s="96"/>
      <c r="D18" s="110"/>
      <c r="E18" s="91"/>
      <c r="F18" s="114"/>
      <c r="G18" s="12"/>
      <c r="H18" s="12"/>
      <c r="I18" s="13"/>
      <c r="J18" s="10">
        <f t="shared" si="1"/>
        <v>0</v>
      </c>
      <c r="K18" s="89" t="str">
        <f t="shared" si="2"/>
        <v/>
      </c>
      <c r="L18" s="15"/>
      <c r="M18" s="16"/>
    </row>
    <row r="19" spans="1:13" ht="22.5" customHeight="1" x14ac:dyDescent="0.2">
      <c r="A19" s="1">
        <v>14</v>
      </c>
      <c r="B19" s="91"/>
      <c r="C19" s="96"/>
      <c r="D19" s="110"/>
      <c r="E19" s="91"/>
      <c r="F19" s="114"/>
      <c r="G19" s="12"/>
      <c r="H19" s="12"/>
      <c r="I19" s="13"/>
      <c r="J19" s="10">
        <f t="shared" si="1"/>
        <v>0</v>
      </c>
      <c r="K19" s="89" t="str">
        <f t="shared" si="2"/>
        <v/>
      </c>
      <c r="L19" s="15"/>
      <c r="M19" s="16"/>
    </row>
    <row r="20" spans="1:13" ht="22.5" customHeight="1" x14ac:dyDescent="0.2">
      <c r="A20" s="1">
        <v>15</v>
      </c>
      <c r="B20" s="11"/>
      <c r="C20" s="11"/>
      <c r="D20" s="110"/>
      <c r="E20" s="91"/>
      <c r="F20" s="104"/>
      <c r="G20" s="12"/>
      <c r="H20" s="12"/>
      <c r="I20" s="67"/>
      <c r="J20" s="10">
        <f t="shared" si="1"/>
        <v>0</v>
      </c>
      <c r="K20" s="89" t="str">
        <f t="shared" si="2"/>
        <v/>
      </c>
      <c r="L20" s="15"/>
      <c r="M20" s="16"/>
    </row>
    <row r="21" spans="1:13" ht="22.5" customHeight="1" x14ac:dyDescent="0.2">
      <c r="A21" s="1">
        <v>16</v>
      </c>
      <c r="B21" s="11"/>
      <c r="C21" s="11"/>
      <c r="D21" s="110"/>
      <c r="E21" s="91"/>
      <c r="F21" s="104"/>
      <c r="G21" s="12"/>
      <c r="H21" s="12"/>
      <c r="I21" s="67"/>
      <c r="J21" s="10">
        <f t="shared" si="1"/>
        <v>0</v>
      </c>
      <c r="K21" s="89" t="str">
        <f t="shared" si="2"/>
        <v/>
      </c>
      <c r="L21" s="15"/>
      <c r="M21" s="16"/>
    </row>
    <row r="22" spans="1:13" ht="22.5" customHeight="1" x14ac:dyDescent="0.2">
      <c r="A22" s="1">
        <v>17</v>
      </c>
      <c r="B22" s="11"/>
      <c r="C22" s="11"/>
      <c r="D22" s="110"/>
      <c r="E22" s="91"/>
      <c r="F22" s="104"/>
      <c r="G22" s="12"/>
      <c r="H22" s="12"/>
      <c r="I22" s="13"/>
      <c r="J22" s="10">
        <f t="shared" si="1"/>
        <v>0</v>
      </c>
      <c r="K22" s="89" t="str">
        <f t="shared" si="2"/>
        <v/>
      </c>
      <c r="L22" s="15"/>
      <c r="M22" s="16"/>
    </row>
    <row r="23" spans="1:13" ht="22.5" customHeight="1" x14ac:dyDescent="0.2">
      <c r="A23" s="1">
        <v>18</v>
      </c>
      <c r="B23" s="11"/>
      <c r="C23" s="11"/>
      <c r="D23" s="110"/>
      <c r="E23" s="91"/>
      <c r="F23" s="104"/>
      <c r="G23" s="12"/>
      <c r="H23" s="12"/>
      <c r="I23" s="13"/>
      <c r="J23" s="10">
        <f t="shared" si="1"/>
        <v>0</v>
      </c>
      <c r="K23" s="89" t="str">
        <f t="shared" si="2"/>
        <v/>
      </c>
      <c r="L23" s="15"/>
      <c r="M23" s="16"/>
    </row>
    <row r="24" spans="1:13" ht="22.5" customHeight="1" x14ac:dyDescent="0.2">
      <c r="A24" s="1">
        <v>19</v>
      </c>
      <c r="B24" s="11"/>
      <c r="C24" s="11"/>
      <c r="D24" s="110"/>
      <c r="E24" s="91"/>
      <c r="F24" s="104"/>
      <c r="G24" s="12"/>
      <c r="H24" s="12"/>
      <c r="I24" s="13"/>
      <c r="J24" s="10">
        <f t="shared" si="1"/>
        <v>0</v>
      </c>
      <c r="K24" s="89" t="str">
        <f t="shared" si="2"/>
        <v/>
      </c>
      <c r="L24" s="15"/>
      <c r="M24" s="16"/>
    </row>
    <row r="25" spans="1:13" ht="22.5" customHeight="1" x14ac:dyDescent="0.2">
      <c r="A25" s="1">
        <v>20</v>
      </c>
      <c r="B25" s="11"/>
      <c r="C25" s="11"/>
      <c r="D25" s="110"/>
      <c r="E25" s="91"/>
      <c r="F25" s="104"/>
      <c r="G25" s="12"/>
      <c r="H25" s="12"/>
      <c r="I25" s="13"/>
      <c r="J25" s="10">
        <f t="shared" si="1"/>
        <v>0</v>
      </c>
      <c r="K25" s="89" t="str">
        <f t="shared" si="2"/>
        <v/>
      </c>
      <c r="L25" s="15"/>
      <c r="M25" s="16"/>
    </row>
    <row r="26" spans="1:13" ht="22.5" customHeight="1" x14ac:dyDescent="0.2">
      <c r="A26" s="1">
        <v>21</v>
      </c>
      <c r="B26" s="11"/>
      <c r="C26" s="11"/>
      <c r="D26" s="110"/>
      <c r="E26" s="91"/>
      <c r="F26" s="104"/>
      <c r="G26" s="12"/>
      <c r="H26" s="12"/>
      <c r="I26" s="13"/>
      <c r="J26" s="10">
        <f t="shared" si="1"/>
        <v>0</v>
      </c>
      <c r="K26" s="89" t="str">
        <f t="shared" si="2"/>
        <v/>
      </c>
      <c r="L26" s="15"/>
      <c r="M26" s="16"/>
    </row>
    <row r="27" spans="1:13" ht="22.5" customHeight="1" x14ac:dyDescent="0.2">
      <c r="A27" s="1">
        <v>22</v>
      </c>
      <c r="B27" s="11"/>
      <c r="C27" s="11"/>
      <c r="D27" s="110"/>
      <c r="E27" s="91"/>
      <c r="F27" s="104"/>
      <c r="G27" s="12"/>
      <c r="H27" s="12"/>
      <c r="I27" s="13"/>
      <c r="J27" s="10">
        <f t="shared" si="1"/>
        <v>0</v>
      </c>
      <c r="K27" s="89" t="str">
        <f t="shared" si="2"/>
        <v/>
      </c>
      <c r="L27" s="15"/>
      <c r="M27" s="16"/>
    </row>
    <row r="28" spans="1:13" ht="22.5" customHeight="1" x14ac:dyDescent="0.2">
      <c r="A28" s="1">
        <v>23</v>
      </c>
      <c r="B28" s="11"/>
      <c r="C28" s="11"/>
      <c r="D28" s="110"/>
      <c r="E28" s="91"/>
      <c r="F28" s="104"/>
      <c r="G28" s="12"/>
      <c r="H28" s="12"/>
      <c r="I28" s="13"/>
      <c r="J28" s="10">
        <f t="shared" si="1"/>
        <v>0</v>
      </c>
      <c r="K28" s="89" t="str">
        <f t="shared" si="2"/>
        <v/>
      </c>
      <c r="L28" s="15"/>
      <c r="M28" s="16"/>
    </row>
    <row r="29" spans="1:13" ht="22.5" customHeight="1" x14ac:dyDescent="0.2">
      <c r="A29" s="1">
        <v>24</v>
      </c>
      <c r="B29" s="11"/>
      <c r="C29" s="11"/>
      <c r="D29" s="110"/>
      <c r="E29" s="91"/>
      <c r="F29" s="104"/>
      <c r="G29" s="12"/>
      <c r="H29" s="12"/>
      <c r="I29" s="13"/>
      <c r="J29" s="10">
        <f t="shared" si="1"/>
        <v>0</v>
      </c>
      <c r="K29" s="89" t="str">
        <f t="shared" si="2"/>
        <v/>
      </c>
      <c r="L29" s="15"/>
      <c r="M29" s="16"/>
    </row>
    <row r="30" spans="1:13" ht="22.5" customHeight="1" x14ac:dyDescent="0.2">
      <c r="A30" s="1">
        <v>25</v>
      </c>
      <c r="B30" s="11"/>
      <c r="C30" s="11"/>
      <c r="D30" s="110"/>
      <c r="E30" s="91"/>
      <c r="F30" s="104"/>
      <c r="G30" s="12"/>
      <c r="H30" s="12"/>
      <c r="I30" s="13"/>
      <c r="J30" s="10">
        <f t="shared" si="1"/>
        <v>0</v>
      </c>
      <c r="K30" s="89" t="str">
        <f t="shared" si="2"/>
        <v/>
      </c>
      <c r="L30" s="15"/>
      <c r="M30" s="16"/>
    </row>
    <row r="31" spans="1:13" ht="22.5" customHeight="1" x14ac:dyDescent="0.2">
      <c r="A31" s="1">
        <v>26</v>
      </c>
      <c r="B31" s="11"/>
      <c r="C31" s="11"/>
      <c r="D31" s="110"/>
      <c r="E31" s="91"/>
      <c r="F31" s="104"/>
      <c r="G31" s="12"/>
      <c r="H31" s="12"/>
      <c r="I31" s="13"/>
      <c r="J31" s="10">
        <f t="shared" si="1"/>
        <v>0</v>
      </c>
      <c r="K31" s="89" t="str">
        <f t="shared" si="2"/>
        <v/>
      </c>
      <c r="L31" s="15"/>
      <c r="M31" s="16"/>
    </row>
    <row r="32" spans="1:13" ht="22.5" customHeight="1" x14ac:dyDescent="0.2">
      <c r="A32" s="1">
        <v>27</v>
      </c>
      <c r="B32" s="11"/>
      <c r="C32" s="11"/>
      <c r="D32" s="110"/>
      <c r="E32" s="91"/>
      <c r="F32" s="104"/>
      <c r="G32" s="12"/>
      <c r="H32" s="12"/>
      <c r="I32" s="13"/>
      <c r="J32" s="10">
        <f t="shared" si="1"/>
        <v>0</v>
      </c>
      <c r="K32" s="89" t="str">
        <f t="shared" si="2"/>
        <v/>
      </c>
      <c r="L32" s="15"/>
      <c r="M32" s="16"/>
    </row>
    <row r="33" spans="1:13" ht="22.5" customHeight="1" x14ac:dyDescent="0.2">
      <c r="A33" s="1">
        <v>28</v>
      </c>
      <c r="B33" s="11"/>
      <c r="C33" s="11"/>
      <c r="D33" s="110"/>
      <c r="E33" s="11"/>
      <c r="F33" s="104"/>
      <c r="G33" s="12"/>
      <c r="H33" s="12"/>
      <c r="I33" s="13"/>
      <c r="J33" s="10">
        <f t="shared" si="1"/>
        <v>0</v>
      </c>
      <c r="K33" s="89" t="str">
        <f t="shared" si="2"/>
        <v/>
      </c>
      <c r="L33" s="15"/>
      <c r="M33" s="16"/>
    </row>
    <row r="34" spans="1:13" ht="22.5" customHeight="1" x14ac:dyDescent="0.2">
      <c r="A34" s="1">
        <v>29</v>
      </c>
      <c r="B34" s="11"/>
      <c r="C34" s="11"/>
      <c r="D34" s="110"/>
      <c r="E34" s="11"/>
      <c r="F34" s="104"/>
      <c r="G34" s="12"/>
      <c r="H34" s="12"/>
      <c r="I34" s="13"/>
      <c r="J34" s="10">
        <f t="shared" si="1"/>
        <v>0</v>
      </c>
      <c r="K34" s="89" t="str">
        <f t="shared" si="2"/>
        <v/>
      </c>
      <c r="L34" s="15"/>
      <c r="M34" s="16"/>
    </row>
    <row r="35" spans="1:13" ht="22.5" customHeight="1" x14ac:dyDescent="0.2">
      <c r="A35" s="1">
        <v>30</v>
      </c>
      <c r="B35" s="11"/>
      <c r="C35" s="11"/>
      <c r="D35" s="110"/>
      <c r="E35" s="11"/>
      <c r="F35" s="104"/>
      <c r="G35" s="12"/>
      <c r="H35" s="12"/>
      <c r="I35" s="13"/>
      <c r="J35" s="10">
        <f t="shared" si="1"/>
        <v>0</v>
      </c>
      <c r="K35" s="89" t="str">
        <f t="shared" si="2"/>
        <v/>
      </c>
      <c r="L35" s="15"/>
      <c r="M35" s="16"/>
    </row>
    <row r="36" spans="1:13" ht="22.5" customHeight="1" x14ac:dyDescent="0.2">
      <c r="B36" s="139" t="s">
        <v>11</v>
      </c>
      <c r="C36" s="139"/>
      <c r="D36" s="139"/>
      <c r="E36" s="2"/>
      <c r="F36" s="103"/>
      <c r="G36" s="6">
        <f>SUM(G6:G35)</f>
        <v>300000</v>
      </c>
      <c r="H36" s="6">
        <f>SUM(H6:H35)</f>
        <v>0</v>
      </c>
      <c r="I36" s="7"/>
      <c r="J36" s="5">
        <f>SUM(J6:J35)</f>
        <v>0</v>
      </c>
      <c r="K36" s="90" t="str">
        <f t="shared" si="2"/>
        <v/>
      </c>
      <c r="L36" s="137">
        <f>COUNT(H6:H35)</f>
        <v>0</v>
      </c>
      <c r="M36" s="138"/>
    </row>
    <row r="37" spans="1:13" ht="22.5" customHeight="1" x14ac:dyDescent="0.2">
      <c r="B37" s="139" t="s">
        <v>12</v>
      </c>
      <c r="C37" s="139"/>
      <c r="D37" s="139"/>
      <c r="E37" s="2"/>
      <c r="F37" s="103"/>
      <c r="G37" s="6">
        <f>'11月 '!G37+'12月'!G36</f>
        <v>2700000</v>
      </c>
      <c r="H37" s="6">
        <f>'11月 '!H37+'12月'!H36</f>
        <v>0</v>
      </c>
      <c r="I37" s="7"/>
      <c r="J37" s="6">
        <f>'11月 '!J37+J36</f>
        <v>0</v>
      </c>
      <c r="K37" s="90" t="str">
        <f t="shared" si="2"/>
        <v/>
      </c>
      <c r="L37" s="137">
        <f>'11月 '!L37:M37+L36</f>
        <v>0</v>
      </c>
      <c r="M37" s="138"/>
    </row>
  </sheetData>
  <sortState xmlns:xlrd2="http://schemas.microsoft.com/office/spreadsheetml/2017/richdata2" ref="B8:I17">
    <sortCondition ref="C8:C17"/>
    <sortCondition ref="D8:D17"/>
    <sortCondition ref="F8:F17"/>
  </sortState>
  <mergeCells count="16">
    <mergeCell ref="B36:D36"/>
    <mergeCell ref="L36:M36"/>
    <mergeCell ref="B37:D37"/>
    <mergeCell ref="L37:M37"/>
    <mergeCell ref="L4:M5"/>
    <mergeCell ref="J2:K2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</mergeCells>
  <phoneticPr fontId="2"/>
  <dataValidations count="3">
    <dataValidation imeMode="on" allowBlank="1" showInputMessage="1" showErrorMessage="1" sqref="P4 AC4 R4 Z4 V4:W4" xr:uid="{4FB79B81-9C71-44AB-A06A-1E01F23B4DD5}"/>
    <dataValidation imeMode="off" allowBlank="1" showInputMessage="1" showErrorMessage="1" sqref="J6:J36 C8:C19 K7:K37" xr:uid="{733707C2-94CB-467F-9864-E394D551F7FC}"/>
    <dataValidation type="list" allowBlank="1" showInputMessage="1" showErrorMessage="1" sqref="D8:D35" xr:uid="{1DB9A3D9-C09D-4B2A-B193-87BA7F0BB788}">
      <formula1>$P$4:$AC$4</formula1>
    </dataValidation>
  </dataValidations>
  <printOptions horizontalCentered="1"/>
  <pageMargins left="0.59055118110236227" right="0.19685039370078741" top="0.51181102362204722" bottom="0.51181102362204722" header="0.31496062992125984" footer="0.31496062992125984"/>
  <pageSetup paperSize="13" orientation="portrait" r:id="rId1"/>
  <headerFooter>
    <oddHeader>&amp;C&amp;F&amp;A&amp;R&amp;D</oddHeader>
  </headerFooter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C36"/>
  <sheetViews>
    <sheetView view="pageLayout" topLeftCell="B2" zoomScaleNormal="100" zoomScaleSheetLayoutView="100" workbookViewId="0">
      <selection activeCell="K11" sqref="K11"/>
    </sheetView>
  </sheetViews>
  <sheetFormatPr defaultColWidth="9" defaultRowHeight="22.5" customHeight="1" x14ac:dyDescent="0.2"/>
  <cols>
    <col min="1" max="1" width="3" style="1" hidden="1" customWidth="1"/>
    <col min="2" max="2" width="2.453125" style="1" customWidth="1"/>
    <col min="3" max="3" width="2.6328125" style="1" customWidth="1"/>
    <col min="4" max="4" width="13" style="1" bestFit="1" customWidth="1"/>
    <col min="5" max="5" width="7.90625" style="1" customWidth="1"/>
    <col min="6" max="6" width="27.453125" style="113" customWidth="1"/>
    <col min="7" max="7" width="7.08984375" style="1" customWidth="1"/>
    <col min="8" max="8" width="7.7265625" style="86" customWidth="1"/>
    <col min="9" max="9" width="3" style="1" customWidth="1"/>
    <col min="10" max="10" width="7.7265625" style="1" customWidth="1"/>
    <col min="11" max="11" width="8.7265625" style="86" customWidth="1"/>
    <col min="12" max="12" width="5.08984375" style="1" customWidth="1"/>
    <col min="13" max="13" width="8.453125" style="1" hidden="1" customWidth="1"/>
    <col min="14" max="14" width="1.6328125" style="1" customWidth="1"/>
    <col min="15" max="15" width="6.36328125" style="1" customWidth="1"/>
    <col min="16" max="16" width="7.36328125" style="1" customWidth="1"/>
    <col min="17" max="17" width="6.7265625" style="1" customWidth="1"/>
    <col min="18" max="18" width="5.6328125" style="1" customWidth="1"/>
    <col min="19" max="19" width="5.90625" style="1" customWidth="1"/>
    <col min="20" max="20" width="6.453125" style="1" customWidth="1"/>
    <col min="21" max="21" width="6.90625" style="1" customWidth="1"/>
    <col min="22" max="22" width="6.26953125" style="1" customWidth="1"/>
    <col min="23" max="23" width="5.7265625" style="1" customWidth="1"/>
    <col min="24" max="24" width="6.6328125" style="1" customWidth="1"/>
    <col min="25" max="25" width="7.08984375" style="1" customWidth="1"/>
    <col min="26" max="26" width="6.7265625" style="1" customWidth="1"/>
    <col min="27" max="27" width="5.36328125" style="1" customWidth="1"/>
    <col min="28" max="28" width="6.08984375" style="1" customWidth="1"/>
    <col min="29" max="29" width="4.36328125" style="1" customWidth="1"/>
    <col min="30" max="16384" width="9" style="1"/>
  </cols>
  <sheetData>
    <row r="1" spans="1:29" ht="22.5" customHeight="1" x14ac:dyDescent="0.2">
      <c r="B1" s="105">
        <f>'4月'!B1</f>
        <v>20</v>
      </c>
      <c r="C1" s="22">
        <f>'4月'!C1+1</f>
        <v>24</v>
      </c>
      <c r="D1" t="s">
        <v>93</v>
      </c>
      <c r="E1">
        <f>B7</f>
        <v>1</v>
      </c>
      <c r="F1" s="112" t="s">
        <v>94</v>
      </c>
      <c r="G1" s="18"/>
      <c r="H1" s="18"/>
      <c r="I1" s="18"/>
      <c r="J1" s="18"/>
      <c r="K1" s="84"/>
      <c r="L1" s="18"/>
      <c r="M1" s="18"/>
      <c r="O1" s="25" t="s">
        <v>29</v>
      </c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</row>
    <row r="2" spans="1:29" ht="22.5" customHeight="1" x14ac:dyDescent="0.2">
      <c r="B2" s="17"/>
      <c r="I2" s="22"/>
      <c r="J2" s="145"/>
      <c r="K2" s="145"/>
      <c r="L2" s="24"/>
      <c r="M2" s="24"/>
      <c r="O2" s="70" t="s">
        <v>50</v>
      </c>
      <c r="P2" s="72" t="s">
        <v>87</v>
      </c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</row>
    <row r="3" spans="1:29" ht="22.5" customHeight="1" x14ac:dyDescent="0.2">
      <c r="B3" s="17"/>
      <c r="I3" s="19"/>
      <c r="J3" s="20"/>
      <c r="K3" s="85"/>
      <c r="L3" s="20"/>
      <c r="M3" s="20"/>
      <c r="O3" s="25"/>
      <c r="P3" s="21">
        <f>SUMIF($D$6:$D$299,P2,$G$6:$G$299)</f>
        <v>300000</v>
      </c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</row>
    <row r="4" spans="1:29" ht="22.5" customHeight="1" x14ac:dyDescent="0.2">
      <c r="B4" s="139" t="s">
        <v>0</v>
      </c>
      <c r="C4" s="139" t="s">
        <v>1</v>
      </c>
      <c r="D4" s="139" t="s">
        <v>2</v>
      </c>
      <c r="E4" s="150" t="s">
        <v>8</v>
      </c>
      <c r="F4" s="147" t="s">
        <v>13</v>
      </c>
      <c r="G4" s="139" t="s">
        <v>3</v>
      </c>
      <c r="H4" s="140" t="s">
        <v>6</v>
      </c>
      <c r="I4" s="146" t="s">
        <v>4</v>
      </c>
      <c r="J4" s="140" t="s">
        <v>7</v>
      </c>
      <c r="K4" s="139" t="s">
        <v>5</v>
      </c>
      <c r="L4" s="140" t="s">
        <v>92</v>
      </c>
      <c r="M4" s="139"/>
      <c r="N4" s="24"/>
      <c r="O4" s="71" t="s">
        <v>51</v>
      </c>
      <c r="P4" s="74" t="s">
        <v>15</v>
      </c>
      <c r="Q4" s="74" t="s">
        <v>16</v>
      </c>
      <c r="R4" s="74" t="s">
        <v>17</v>
      </c>
      <c r="S4" s="74" t="s">
        <v>18</v>
      </c>
      <c r="T4" s="75" t="s">
        <v>19</v>
      </c>
      <c r="U4" s="75" t="s">
        <v>20</v>
      </c>
      <c r="V4" s="76" t="s">
        <v>21</v>
      </c>
      <c r="W4" s="74" t="s">
        <v>23</v>
      </c>
      <c r="X4" s="76" t="s">
        <v>22</v>
      </c>
      <c r="Y4" s="76" t="s">
        <v>90</v>
      </c>
      <c r="Z4" s="75" t="s">
        <v>24</v>
      </c>
      <c r="AA4" s="76" t="s">
        <v>25</v>
      </c>
      <c r="AB4" s="76" t="s">
        <v>26</v>
      </c>
      <c r="AC4" s="74" t="s">
        <v>27</v>
      </c>
    </row>
    <row r="5" spans="1:29" ht="22.5" customHeight="1" x14ac:dyDescent="0.2">
      <c r="B5" s="139"/>
      <c r="C5" s="139"/>
      <c r="D5" s="139"/>
      <c r="E5" s="149"/>
      <c r="F5" s="148"/>
      <c r="G5" s="139"/>
      <c r="H5" s="139"/>
      <c r="I5" s="146"/>
      <c r="J5" s="139"/>
      <c r="K5" s="139"/>
      <c r="L5" s="139"/>
      <c r="M5" s="139"/>
      <c r="O5" s="69" t="s">
        <v>28</v>
      </c>
      <c r="P5" s="98">
        <f>SUMIF($D$6:$D$299,P4,$J$6:$J$299)</f>
        <v>0</v>
      </c>
      <c r="Q5" s="98">
        <f>SUMIF($D$6:$D$299,Q4,$J$6:$J$299)</f>
        <v>265320</v>
      </c>
      <c r="R5" s="98">
        <f>SUMIF($D$6:$D$299,R4,$J$6:$J$299)</f>
        <v>0</v>
      </c>
      <c r="S5" s="98">
        <f>SUMIF($D$6:$D$299,S4,$J$6:$J$299)</f>
        <v>0</v>
      </c>
      <c r="T5" s="98">
        <f>SUMIF($D$6:$D$299,T4,$J$6:$J$299)</f>
        <v>0</v>
      </c>
      <c r="U5" s="98">
        <f>SUMIF($D$6:$D$299,U4,$J$6:$J$299)</f>
        <v>0</v>
      </c>
      <c r="V5" s="98">
        <f>SUMIF($D$6:$D$299,V4,$J$6:$J$299)</f>
        <v>0</v>
      </c>
      <c r="W5" s="98">
        <f>SUMIF($D$6:$D$299,W4,$J$6:$J$299)</f>
        <v>0</v>
      </c>
      <c r="X5" s="98">
        <f>SUMIF($D$6:$D$299,X4,$J$6:$J$299)</f>
        <v>0</v>
      </c>
      <c r="Y5" s="98">
        <f>SUMIF($D$6:$D$299,Y4,$J$6:$J$299)</f>
        <v>0</v>
      </c>
      <c r="Z5" s="98">
        <f>SUMIF($D$6:$D$299,Z4,$J$6:$J$299)</f>
        <v>1103000</v>
      </c>
      <c r="AA5" s="98">
        <f>SUMIF($D$6:$D$299,AA4,$J$6:$J$299)</f>
        <v>0</v>
      </c>
      <c r="AB5" s="98">
        <f>SUMIF($D$6:$D$299,AB4,$J$6:$J$299)</f>
        <v>0</v>
      </c>
      <c r="AC5" s="98">
        <f>SUMIF($D$6:$D$299,AC4,$J$6:$J$299)</f>
        <v>0</v>
      </c>
    </row>
    <row r="6" spans="1:29" ht="22.5" customHeight="1" x14ac:dyDescent="0.2">
      <c r="A6" s="1">
        <v>1</v>
      </c>
      <c r="B6" s="11"/>
      <c r="C6" s="11"/>
      <c r="D6" s="11" t="s">
        <v>10</v>
      </c>
      <c r="E6" s="91"/>
      <c r="F6" s="104"/>
      <c r="G6" s="12"/>
      <c r="H6" s="12"/>
      <c r="I6" s="13"/>
      <c r="J6" s="10">
        <f>ROUNDDOWN(IF(I6="",H6*1,H6*I6),0)</f>
        <v>0</v>
      </c>
      <c r="K6" s="14">
        <f>G6+'12月'!G37-'12月'!J37</f>
        <v>2700000</v>
      </c>
      <c r="L6" s="11"/>
      <c r="M6" s="11"/>
    </row>
    <row r="7" spans="1:29" ht="22.5" customHeight="1" x14ac:dyDescent="0.2">
      <c r="A7" s="1">
        <v>2</v>
      </c>
      <c r="B7" s="11">
        <v>1</v>
      </c>
      <c r="C7" s="11">
        <v>1</v>
      </c>
      <c r="D7" s="91" t="s">
        <v>95</v>
      </c>
      <c r="E7" s="91" t="s">
        <v>99</v>
      </c>
      <c r="F7" s="115"/>
      <c r="G7" s="12">
        <v>300000</v>
      </c>
      <c r="H7" s="12"/>
      <c r="I7" s="13"/>
      <c r="J7" s="10">
        <f t="shared" ref="J7:J34" si="0">ROUNDDOWN(IF(I7="",H7*1,H7*I7),0)</f>
        <v>0</v>
      </c>
      <c r="K7" s="10">
        <f t="shared" ref="K7:K36" si="1">IF(C7="","",IF(AND(G7="",J7=""),"",K6+G7-J7))</f>
        <v>3000000</v>
      </c>
      <c r="L7" s="11"/>
      <c r="M7" s="11"/>
    </row>
    <row r="8" spans="1:29" ht="22.5" customHeight="1" x14ac:dyDescent="0.2">
      <c r="A8" s="1">
        <v>3</v>
      </c>
      <c r="B8" s="11">
        <v>1</v>
      </c>
      <c r="C8" s="96">
        <v>1</v>
      </c>
      <c r="D8" s="110" t="s">
        <v>24</v>
      </c>
      <c r="E8" s="91" t="s">
        <v>99</v>
      </c>
      <c r="F8" s="115" t="s">
        <v>105</v>
      </c>
      <c r="G8" s="12"/>
      <c r="H8" s="12">
        <v>1103000</v>
      </c>
      <c r="I8" s="13"/>
      <c r="J8" s="10">
        <f t="shared" si="0"/>
        <v>1103000</v>
      </c>
      <c r="K8" s="10">
        <f t="shared" si="1"/>
        <v>1897000</v>
      </c>
      <c r="L8" s="11"/>
      <c r="M8" s="11"/>
    </row>
    <row r="9" spans="1:29" ht="22.5" customHeight="1" x14ac:dyDescent="0.2">
      <c r="A9" s="1">
        <v>4</v>
      </c>
      <c r="B9" s="11">
        <v>1</v>
      </c>
      <c r="C9" s="96">
        <v>1</v>
      </c>
      <c r="D9" s="110" t="s">
        <v>16</v>
      </c>
      <c r="E9" s="91" t="s">
        <v>99</v>
      </c>
      <c r="F9" s="115" t="s">
        <v>106</v>
      </c>
      <c r="G9" s="12"/>
      <c r="H9" s="12">
        <v>530640</v>
      </c>
      <c r="I9" s="13">
        <v>0.5</v>
      </c>
      <c r="J9" s="10">
        <f t="shared" si="0"/>
        <v>265320</v>
      </c>
      <c r="K9" s="10">
        <f t="shared" si="1"/>
        <v>1631680</v>
      </c>
      <c r="L9" s="11"/>
      <c r="M9" s="11"/>
    </row>
    <row r="10" spans="1:29" ht="22.5" customHeight="1" x14ac:dyDescent="0.2">
      <c r="A10" s="1">
        <v>6</v>
      </c>
      <c r="B10" s="11"/>
      <c r="C10" s="94"/>
      <c r="D10" s="110"/>
      <c r="E10" s="91"/>
      <c r="F10" s="115"/>
      <c r="G10" s="12"/>
      <c r="H10" s="12"/>
      <c r="I10" s="13"/>
      <c r="J10" s="10">
        <f t="shared" si="0"/>
        <v>0</v>
      </c>
      <c r="K10" s="10" t="str">
        <f t="shared" si="1"/>
        <v/>
      </c>
      <c r="L10" s="11"/>
      <c r="M10" s="11"/>
    </row>
    <row r="11" spans="1:29" ht="22.5" customHeight="1" x14ac:dyDescent="0.2">
      <c r="A11" s="1">
        <v>7</v>
      </c>
      <c r="B11" s="11"/>
      <c r="C11" s="94"/>
      <c r="D11" s="110"/>
      <c r="E11" s="91"/>
      <c r="F11" s="115"/>
      <c r="G11" s="12"/>
      <c r="H11" s="12"/>
      <c r="I11" s="13"/>
      <c r="J11" s="10">
        <f t="shared" si="0"/>
        <v>0</v>
      </c>
      <c r="K11" s="10" t="str">
        <f t="shared" si="1"/>
        <v/>
      </c>
      <c r="L11" s="11"/>
      <c r="M11" s="11"/>
    </row>
    <row r="12" spans="1:29" ht="22.5" customHeight="1" x14ac:dyDescent="0.2">
      <c r="A12" s="1">
        <v>8</v>
      </c>
      <c r="B12" s="11"/>
      <c r="C12" s="94"/>
      <c r="D12" s="110"/>
      <c r="E12" s="91"/>
      <c r="F12" s="115"/>
      <c r="G12" s="12"/>
      <c r="H12" s="12"/>
      <c r="I12" s="13"/>
      <c r="J12" s="10">
        <f t="shared" si="0"/>
        <v>0</v>
      </c>
      <c r="K12" s="10" t="str">
        <f t="shared" si="1"/>
        <v/>
      </c>
      <c r="L12" s="11"/>
      <c r="M12" s="11"/>
    </row>
    <row r="13" spans="1:29" ht="22.5" customHeight="1" x14ac:dyDescent="0.2">
      <c r="A13" s="1">
        <v>9</v>
      </c>
      <c r="B13" s="11"/>
      <c r="C13" s="94"/>
      <c r="D13" s="110"/>
      <c r="E13" s="91"/>
      <c r="F13" s="115"/>
      <c r="G13" s="12"/>
      <c r="H13" s="12"/>
      <c r="I13" s="13"/>
      <c r="J13" s="10">
        <f>ROUNDDOWN(IF(I13="",H13*1,H13*I13),0)</f>
        <v>0</v>
      </c>
      <c r="K13" s="10" t="str">
        <f t="shared" si="1"/>
        <v/>
      </c>
      <c r="L13" s="11"/>
      <c r="M13" s="11"/>
    </row>
    <row r="14" spans="1:29" ht="22.5" customHeight="1" x14ac:dyDescent="0.2">
      <c r="A14" s="1">
        <v>10</v>
      </c>
      <c r="B14" s="11"/>
      <c r="C14" s="94"/>
      <c r="D14" s="110"/>
      <c r="E14" s="91"/>
      <c r="F14" s="115"/>
      <c r="G14" s="12"/>
      <c r="H14" s="12"/>
      <c r="I14" s="13"/>
      <c r="J14" s="10">
        <f t="shared" si="0"/>
        <v>0</v>
      </c>
      <c r="K14" s="10" t="str">
        <f t="shared" ref="K14" si="2">IF(C14="","",IF(AND(G14="",J14=""),"",K13+G14-J14))</f>
        <v/>
      </c>
      <c r="L14" s="11"/>
      <c r="M14" s="11"/>
    </row>
    <row r="15" spans="1:29" ht="22.5" customHeight="1" x14ac:dyDescent="0.2">
      <c r="A15" s="1">
        <v>11</v>
      </c>
      <c r="B15" s="11"/>
      <c r="C15" s="83"/>
      <c r="D15" s="110"/>
      <c r="E15" s="91"/>
      <c r="F15" s="104"/>
      <c r="G15" s="12"/>
      <c r="H15" s="12"/>
      <c r="I15" s="13"/>
      <c r="J15" s="10">
        <f t="shared" si="0"/>
        <v>0</v>
      </c>
      <c r="K15" s="10" t="str">
        <f t="shared" si="1"/>
        <v/>
      </c>
      <c r="L15" s="11"/>
      <c r="M15" s="11"/>
    </row>
    <row r="16" spans="1:29" ht="22.5" customHeight="1" x14ac:dyDescent="0.2">
      <c r="A16" s="1">
        <v>12</v>
      </c>
      <c r="B16" s="11"/>
      <c r="C16" s="11"/>
      <c r="D16" s="110"/>
      <c r="E16" s="91"/>
      <c r="F16" s="104"/>
      <c r="G16" s="12"/>
      <c r="H16" s="12"/>
      <c r="I16" s="13"/>
      <c r="J16" s="10">
        <f t="shared" si="0"/>
        <v>0</v>
      </c>
      <c r="K16" s="10" t="str">
        <f t="shared" si="1"/>
        <v/>
      </c>
      <c r="L16" s="11"/>
      <c r="M16" s="11"/>
    </row>
    <row r="17" spans="1:13" ht="22.5" customHeight="1" x14ac:dyDescent="0.2">
      <c r="A17" s="1">
        <v>13</v>
      </c>
      <c r="B17" s="11"/>
      <c r="C17" s="11"/>
      <c r="D17" s="110"/>
      <c r="E17" s="91"/>
      <c r="F17" s="104"/>
      <c r="G17" s="12"/>
      <c r="H17" s="12"/>
      <c r="I17" s="13"/>
      <c r="J17" s="10">
        <f t="shared" si="0"/>
        <v>0</v>
      </c>
      <c r="K17" s="10" t="str">
        <f t="shared" si="1"/>
        <v/>
      </c>
      <c r="L17" s="11"/>
      <c r="M17" s="11"/>
    </row>
    <row r="18" spans="1:13" ht="22.5" customHeight="1" x14ac:dyDescent="0.2">
      <c r="A18" s="1">
        <v>14</v>
      </c>
      <c r="B18" s="11"/>
      <c r="C18" s="11"/>
      <c r="D18" s="110"/>
      <c r="E18" s="91"/>
      <c r="F18" s="104"/>
      <c r="G18" s="12"/>
      <c r="H18" s="12"/>
      <c r="I18" s="13"/>
      <c r="J18" s="10">
        <f t="shared" si="0"/>
        <v>0</v>
      </c>
      <c r="K18" s="10" t="str">
        <f t="shared" si="1"/>
        <v/>
      </c>
      <c r="L18" s="11"/>
      <c r="M18" s="11"/>
    </row>
    <row r="19" spans="1:13" ht="22.5" customHeight="1" x14ac:dyDescent="0.2">
      <c r="A19" s="1">
        <v>15</v>
      </c>
      <c r="B19" s="11"/>
      <c r="C19" s="11"/>
      <c r="D19" s="110"/>
      <c r="E19" s="91"/>
      <c r="F19" s="104"/>
      <c r="G19" s="12"/>
      <c r="H19" s="12"/>
      <c r="I19" s="67"/>
      <c r="J19" s="10">
        <f t="shared" si="0"/>
        <v>0</v>
      </c>
      <c r="K19" s="10" t="str">
        <f t="shared" si="1"/>
        <v/>
      </c>
      <c r="L19" s="11"/>
      <c r="M19" s="11"/>
    </row>
    <row r="20" spans="1:13" ht="22.5" customHeight="1" x14ac:dyDescent="0.2">
      <c r="A20" s="1">
        <v>16</v>
      </c>
      <c r="B20" s="11"/>
      <c r="C20" s="11"/>
      <c r="D20" s="110"/>
      <c r="E20" s="91"/>
      <c r="F20" s="104"/>
      <c r="G20" s="12"/>
      <c r="H20" s="12"/>
      <c r="I20" s="67"/>
      <c r="J20" s="10">
        <f t="shared" si="0"/>
        <v>0</v>
      </c>
      <c r="K20" s="10" t="str">
        <f t="shared" si="1"/>
        <v/>
      </c>
      <c r="L20" s="11"/>
      <c r="M20" s="11"/>
    </row>
    <row r="21" spans="1:13" ht="22.5" customHeight="1" x14ac:dyDescent="0.2">
      <c r="A21" s="1">
        <v>17</v>
      </c>
      <c r="B21" s="11"/>
      <c r="C21" s="11"/>
      <c r="D21" s="110"/>
      <c r="E21" s="91"/>
      <c r="F21" s="104"/>
      <c r="G21" s="12"/>
      <c r="H21" s="12"/>
      <c r="I21" s="13"/>
      <c r="J21" s="10">
        <f t="shared" si="0"/>
        <v>0</v>
      </c>
      <c r="K21" s="10" t="str">
        <f t="shared" si="1"/>
        <v/>
      </c>
      <c r="L21" s="11"/>
      <c r="M21" s="11"/>
    </row>
    <row r="22" spans="1:13" ht="22.5" customHeight="1" x14ac:dyDescent="0.2">
      <c r="A22" s="1">
        <v>18</v>
      </c>
      <c r="B22" s="11"/>
      <c r="C22" s="11"/>
      <c r="D22" s="110"/>
      <c r="E22" s="91"/>
      <c r="F22" s="104"/>
      <c r="G22" s="12"/>
      <c r="H22" s="12"/>
      <c r="I22" s="13"/>
      <c r="J22" s="10">
        <f t="shared" si="0"/>
        <v>0</v>
      </c>
      <c r="K22" s="10" t="str">
        <f t="shared" si="1"/>
        <v/>
      </c>
      <c r="L22" s="11"/>
      <c r="M22" s="11"/>
    </row>
    <row r="23" spans="1:13" ht="22.5" customHeight="1" x14ac:dyDescent="0.2">
      <c r="A23" s="1">
        <v>19</v>
      </c>
      <c r="B23" s="11"/>
      <c r="C23" s="11"/>
      <c r="D23" s="110"/>
      <c r="E23" s="91"/>
      <c r="F23" s="104"/>
      <c r="G23" s="12"/>
      <c r="H23" s="12"/>
      <c r="I23" s="13"/>
      <c r="J23" s="10">
        <f t="shared" si="0"/>
        <v>0</v>
      </c>
      <c r="K23" s="10" t="str">
        <f t="shared" si="1"/>
        <v/>
      </c>
      <c r="L23" s="11"/>
      <c r="M23" s="11"/>
    </row>
    <row r="24" spans="1:13" ht="22.5" customHeight="1" x14ac:dyDescent="0.2">
      <c r="A24" s="1">
        <v>20</v>
      </c>
      <c r="B24" s="11"/>
      <c r="C24" s="11"/>
      <c r="D24" s="110"/>
      <c r="E24" s="91"/>
      <c r="F24" s="104"/>
      <c r="G24" s="12"/>
      <c r="H24" s="12"/>
      <c r="I24" s="13"/>
      <c r="J24" s="10">
        <f t="shared" si="0"/>
        <v>0</v>
      </c>
      <c r="K24" s="10" t="str">
        <f t="shared" si="1"/>
        <v/>
      </c>
      <c r="L24" s="11"/>
      <c r="M24" s="11"/>
    </row>
    <row r="25" spans="1:13" ht="22.5" customHeight="1" x14ac:dyDescent="0.2">
      <c r="A25" s="1">
        <v>21</v>
      </c>
      <c r="B25" s="11"/>
      <c r="C25" s="11"/>
      <c r="D25" s="110"/>
      <c r="E25" s="91"/>
      <c r="F25" s="104"/>
      <c r="G25" s="12"/>
      <c r="H25" s="12"/>
      <c r="I25" s="13"/>
      <c r="J25" s="10">
        <f t="shared" si="0"/>
        <v>0</v>
      </c>
      <c r="K25" s="10" t="str">
        <f t="shared" si="1"/>
        <v/>
      </c>
      <c r="L25" s="11"/>
      <c r="M25" s="11"/>
    </row>
    <row r="26" spans="1:13" ht="22.5" customHeight="1" x14ac:dyDescent="0.2">
      <c r="A26" s="1">
        <v>22</v>
      </c>
      <c r="B26" s="11"/>
      <c r="C26" s="11"/>
      <c r="D26" s="110"/>
      <c r="E26" s="91"/>
      <c r="F26" s="104"/>
      <c r="G26" s="12"/>
      <c r="H26" s="12"/>
      <c r="I26" s="13"/>
      <c r="J26" s="10">
        <f t="shared" si="0"/>
        <v>0</v>
      </c>
      <c r="K26" s="10" t="str">
        <f t="shared" si="1"/>
        <v/>
      </c>
      <c r="L26" s="11"/>
      <c r="M26" s="11"/>
    </row>
    <row r="27" spans="1:13" ht="22.5" customHeight="1" x14ac:dyDescent="0.2">
      <c r="A27" s="1">
        <v>23</v>
      </c>
      <c r="B27" s="11"/>
      <c r="C27" s="11"/>
      <c r="D27" s="110"/>
      <c r="E27" s="91"/>
      <c r="F27" s="104"/>
      <c r="G27" s="12"/>
      <c r="H27" s="12"/>
      <c r="I27" s="13"/>
      <c r="J27" s="10">
        <f t="shared" si="0"/>
        <v>0</v>
      </c>
      <c r="K27" s="10" t="str">
        <f t="shared" si="1"/>
        <v/>
      </c>
      <c r="L27" s="11"/>
      <c r="M27" s="11"/>
    </row>
    <row r="28" spans="1:13" ht="22.5" customHeight="1" x14ac:dyDescent="0.2">
      <c r="A28" s="1">
        <v>24</v>
      </c>
      <c r="B28" s="11"/>
      <c r="C28" s="11"/>
      <c r="D28" s="110"/>
      <c r="E28" s="91"/>
      <c r="F28" s="104"/>
      <c r="G28" s="12"/>
      <c r="H28" s="12"/>
      <c r="I28" s="13"/>
      <c r="J28" s="10">
        <f t="shared" si="0"/>
        <v>0</v>
      </c>
      <c r="K28" s="10" t="str">
        <f t="shared" si="1"/>
        <v/>
      </c>
      <c r="L28" s="11"/>
      <c r="M28" s="11"/>
    </row>
    <row r="29" spans="1:13" ht="22.5" customHeight="1" x14ac:dyDescent="0.2">
      <c r="A29" s="1">
        <v>25</v>
      </c>
      <c r="B29" s="11"/>
      <c r="C29" s="11"/>
      <c r="D29" s="110"/>
      <c r="E29" s="91"/>
      <c r="F29" s="104"/>
      <c r="G29" s="12"/>
      <c r="H29" s="12"/>
      <c r="I29" s="13"/>
      <c r="J29" s="10">
        <f t="shared" si="0"/>
        <v>0</v>
      </c>
      <c r="K29" s="10" t="str">
        <f t="shared" si="1"/>
        <v/>
      </c>
      <c r="L29" s="11"/>
      <c r="M29" s="11"/>
    </row>
    <row r="30" spans="1:13" ht="22.5" customHeight="1" x14ac:dyDescent="0.2">
      <c r="A30" s="1">
        <v>26</v>
      </c>
      <c r="B30" s="11"/>
      <c r="C30" s="11"/>
      <c r="D30" s="110"/>
      <c r="E30" s="91"/>
      <c r="F30" s="104"/>
      <c r="G30" s="12"/>
      <c r="H30" s="12"/>
      <c r="I30" s="13"/>
      <c r="J30" s="10">
        <f t="shared" si="0"/>
        <v>0</v>
      </c>
      <c r="K30" s="10" t="str">
        <f t="shared" si="1"/>
        <v/>
      </c>
      <c r="L30" s="11"/>
      <c r="M30" s="11"/>
    </row>
    <row r="31" spans="1:13" ht="22.5" customHeight="1" x14ac:dyDescent="0.2">
      <c r="A31" s="1">
        <v>27</v>
      </c>
      <c r="B31" s="11"/>
      <c r="C31" s="11"/>
      <c r="D31" s="110"/>
      <c r="E31" s="91"/>
      <c r="F31" s="104"/>
      <c r="G31" s="12"/>
      <c r="H31" s="12"/>
      <c r="I31" s="13"/>
      <c r="J31" s="10">
        <f t="shared" si="0"/>
        <v>0</v>
      </c>
      <c r="K31" s="10" t="str">
        <f t="shared" si="1"/>
        <v/>
      </c>
      <c r="L31" s="11"/>
      <c r="M31" s="11"/>
    </row>
    <row r="32" spans="1:13" ht="22.5" customHeight="1" x14ac:dyDescent="0.2">
      <c r="A32" s="1">
        <v>28</v>
      </c>
      <c r="B32" s="11"/>
      <c r="C32" s="11"/>
      <c r="D32" s="110"/>
      <c r="E32" s="91"/>
      <c r="F32" s="104"/>
      <c r="G32" s="12"/>
      <c r="H32" s="12"/>
      <c r="I32" s="13"/>
      <c r="J32" s="10">
        <f t="shared" si="0"/>
        <v>0</v>
      </c>
      <c r="K32" s="10" t="str">
        <f t="shared" si="1"/>
        <v/>
      </c>
      <c r="L32" s="11"/>
      <c r="M32" s="11"/>
    </row>
    <row r="33" spans="1:13" ht="22.5" customHeight="1" x14ac:dyDescent="0.2">
      <c r="A33" s="1">
        <v>29</v>
      </c>
      <c r="B33" s="11"/>
      <c r="C33" s="11"/>
      <c r="D33" s="110"/>
      <c r="E33" s="11"/>
      <c r="F33" s="104"/>
      <c r="G33" s="12"/>
      <c r="H33" s="12"/>
      <c r="I33" s="13"/>
      <c r="J33" s="10">
        <f t="shared" si="0"/>
        <v>0</v>
      </c>
      <c r="K33" s="10" t="str">
        <f t="shared" si="1"/>
        <v/>
      </c>
      <c r="L33" s="11"/>
      <c r="M33" s="11"/>
    </row>
    <row r="34" spans="1:13" ht="22.5" customHeight="1" x14ac:dyDescent="0.2">
      <c r="A34" s="1">
        <v>30</v>
      </c>
      <c r="B34" s="11"/>
      <c r="C34" s="11"/>
      <c r="D34" s="110"/>
      <c r="E34" s="11"/>
      <c r="F34" s="104"/>
      <c r="G34" s="12"/>
      <c r="H34" s="12"/>
      <c r="I34" s="13"/>
      <c r="J34" s="10">
        <f t="shared" si="0"/>
        <v>0</v>
      </c>
      <c r="K34" s="10" t="str">
        <f t="shared" si="1"/>
        <v/>
      </c>
      <c r="L34" s="11"/>
      <c r="M34" s="11"/>
    </row>
    <row r="35" spans="1:13" ht="22.5" customHeight="1" x14ac:dyDescent="0.2">
      <c r="B35" s="139" t="s">
        <v>11</v>
      </c>
      <c r="C35" s="139"/>
      <c r="D35" s="139"/>
      <c r="E35" s="2"/>
      <c r="F35" s="103"/>
      <c r="G35" s="6">
        <f>SUM(G6:G34)</f>
        <v>300000</v>
      </c>
      <c r="H35" s="6">
        <f>SUM(H6:H34)</f>
        <v>1633640</v>
      </c>
      <c r="I35" s="7"/>
      <c r="J35" s="5">
        <f>SUM(J6:J34)</f>
        <v>1368320</v>
      </c>
      <c r="K35" s="5" t="str">
        <f t="shared" si="1"/>
        <v/>
      </c>
      <c r="L35" s="126">
        <f>COUNT(H6:H34)</f>
        <v>2</v>
      </c>
      <c r="M35" s="126"/>
    </row>
    <row r="36" spans="1:13" ht="22.5" customHeight="1" x14ac:dyDescent="0.2">
      <c r="B36" s="139" t="s">
        <v>12</v>
      </c>
      <c r="C36" s="139"/>
      <c r="D36" s="139"/>
      <c r="E36" s="2"/>
      <c r="F36" s="103"/>
      <c r="G36" s="81">
        <f>'12月'!G37+'1月'!G35</f>
        <v>3000000</v>
      </c>
      <c r="H36" s="6">
        <f>'12月'!H37+'1月'!H35</f>
        <v>1633640</v>
      </c>
      <c r="I36" s="82"/>
      <c r="J36" s="81">
        <f>+'12月'!J37+J35</f>
        <v>1368320</v>
      </c>
      <c r="K36" s="5" t="str">
        <f t="shared" si="1"/>
        <v/>
      </c>
      <c r="L36" s="126">
        <f>'12月'!L37:M37+L35</f>
        <v>2</v>
      </c>
      <c r="M36" s="126"/>
    </row>
  </sheetData>
  <mergeCells count="14">
    <mergeCell ref="H4:H5"/>
    <mergeCell ref="B35:D35"/>
    <mergeCell ref="B36:D36"/>
    <mergeCell ref="L4:M5"/>
    <mergeCell ref="J2:K2"/>
    <mergeCell ref="F4:F5"/>
    <mergeCell ref="I4:I5"/>
    <mergeCell ref="J4:J5"/>
    <mergeCell ref="K4:K5"/>
    <mergeCell ref="B4:B5"/>
    <mergeCell ref="C4:C5"/>
    <mergeCell ref="D4:D5"/>
    <mergeCell ref="E4:E5"/>
    <mergeCell ref="G4:G5"/>
  </mergeCells>
  <phoneticPr fontId="2"/>
  <dataValidations count="3">
    <dataValidation imeMode="on" allowBlank="1" showInputMessage="1" showErrorMessage="1" sqref="V4:W4 AC4 Z4 P4 R4" xr:uid="{C4D58121-5BF4-4819-9E6F-D6AF881A1B1A}"/>
    <dataValidation imeMode="off" allowBlank="1" showInputMessage="1" showErrorMessage="1" sqref="C8:C15 J6:J35 K7:K36" xr:uid="{E4A55E19-DA3E-42A2-937F-243FFC1E87E4}"/>
    <dataValidation type="list" allowBlank="1" showInputMessage="1" showErrorMessage="1" sqref="D8:D34" xr:uid="{448FFCB4-39B3-4983-A160-9D4B34C502D9}">
      <formula1>$P$4:$AC$4</formula1>
    </dataValidation>
  </dataValidations>
  <printOptions horizontalCentered="1"/>
  <pageMargins left="0.59055118110236227" right="0.19685039370078741" top="0.51181102362204722" bottom="0.51181102362204722" header="0.31496062992125984" footer="0.31496062992125984"/>
  <pageSetup paperSize="9" orientation="portrait" r:id="rId1"/>
  <headerFooter>
    <oddHeader>&amp;C&amp;F&amp;A&amp;R&amp;D</oddHeader>
  </headerFooter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C36"/>
  <sheetViews>
    <sheetView view="pageLayout" topLeftCell="B1" zoomScaleNormal="115" zoomScaleSheetLayoutView="110" workbookViewId="0">
      <selection activeCell="F10" sqref="F10"/>
    </sheetView>
  </sheetViews>
  <sheetFormatPr defaultColWidth="9" defaultRowHeight="22.5" customHeight="1" x14ac:dyDescent="0.2"/>
  <cols>
    <col min="1" max="1" width="3" style="1" hidden="1" customWidth="1"/>
    <col min="2" max="2" width="2.453125" style="1" customWidth="1"/>
    <col min="3" max="3" width="2.6328125" style="1" customWidth="1"/>
    <col min="4" max="4" width="13" style="1" bestFit="1" customWidth="1"/>
    <col min="5" max="5" width="8.453125" style="1" bestFit="1" customWidth="1"/>
    <col min="6" max="6" width="30" style="113" customWidth="1"/>
    <col min="7" max="7" width="7.26953125" style="1" customWidth="1"/>
    <col min="8" max="8" width="6.90625" style="1" customWidth="1"/>
    <col min="9" max="9" width="2.453125" style="1" customWidth="1"/>
    <col min="10" max="10" width="7.08984375" style="1" customWidth="1"/>
    <col min="11" max="11" width="8.453125" style="86" customWidth="1"/>
    <col min="12" max="12" width="5.26953125" style="1" customWidth="1"/>
    <col min="13" max="13" width="2.26953125" style="1" customWidth="1"/>
    <col min="14" max="14" width="1.36328125" style="1" customWidth="1"/>
    <col min="15" max="15" width="6.08984375" style="1" customWidth="1"/>
    <col min="16" max="16" width="8.26953125" style="1" customWidth="1"/>
    <col min="17" max="18" width="7.26953125" style="1" customWidth="1"/>
    <col min="19" max="19" width="6.6328125" style="1" customWidth="1"/>
    <col min="20" max="20" width="5.6328125" style="1" customWidth="1"/>
    <col min="21" max="21" width="6.36328125" style="1" customWidth="1"/>
    <col min="22" max="22" width="7.26953125" style="1" customWidth="1"/>
    <col min="23" max="23" width="5.36328125" style="1" customWidth="1"/>
    <col min="24" max="24" width="6" style="1" customWidth="1"/>
    <col min="25" max="25" width="5.7265625" style="1" customWidth="1"/>
    <col min="26" max="26" width="7.36328125" style="1" customWidth="1"/>
    <col min="27" max="27" width="5.6328125" style="1" customWidth="1"/>
    <col min="28" max="28" width="6.08984375" style="1" customWidth="1"/>
    <col min="29" max="29" width="4.6328125" style="1" customWidth="1"/>
    <col min="30" max="16384" width="9" style="1"/>
  </cols>
  <sheetData>
    <row r="1" spans="1:29" ht="22.5" customHeight="1" x14ac:dyDescent="0.2">
      <c r="B1" s="105">
        <f>'4月'!B1</f>
        <v>20</v>
      </c>
      <c r="C1" s="22">
        <f>'4月'!C1+1</f>
        <v>24</v>
      </c>
      <c r="D1" t="s">
        <v>93</v>
      </c>
      <c r="E1">
        <f>B7</f>
        <v>2</v>
      </c>
      <c r="F1" s="112" t="s">
        <v>94</v>
      </c>
      <c r="G1" s="18"/>
      <c r="H1" s="18"/>
      <c r="I1" s="18"/>
      <c r="J1" s="18"/>
      <c r="K1" s="84"/>
      <c r="L1" s="18"/>
      <c r="M1" s="18"/>
      <c r="O1" s="25" t="s">
        <v>29</v>
      </c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</row>
    <row r="2" spans="1:29" ht="22.5" customHeight="1" x14ac:dyDescent="0.2">
      <c r="B2" s="17"/>
      <c r="I2" s="22"/>
      <c r="J2" s="145"/>
      <c r="K2" s="145"/>
      <c r="L2" s="24"/>
      <c r="M2" s="24"/>
      <c r="O2" s="70" t="s">
        <v>50</v>
      </c>
      <c r="P2" s="72" t="s">
        <v>87</v>
      </c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</row>
    <row r="3" spans="1:29" ht="22.5" customHeight="1" x14ac:dyDescent="0.2">
      <c r="B3" s="17"/>
      <c r="I3" s="19"/>
      <c r="J3" s="20"/>
      <c r="K3" s="85"/>
      <c r="L3" s="20"/>
      <c r="M3" s="20"/>
      <c r="O3" s="25"/>
      <c r="P3" s="21">
        <f>SUMIF($D$6:$D$299,P2,$G$6:$G$299)</f>
        <v>400000</v>
      </c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</row>
    <row r="4" spans="1:29" ht="22.5" customHeight="1" x14ac:dyDescent="0.2">
      <c r="B4" s="139" t="s">
        <v>0</v>
      </c>
      <c r="C4" s="139" t="s">
        <v>1</v>
      </c>
      <c r="D4" s="139" t="s">
        <v>2</v>
      </c>
      <c r="E4" s="140" t="s">
        <v>8</v>
      </c>
      <c r="F4" s="147" t="s">
        <v>13</v>
      </c>
      <c r="G4" s="139" t="s">
        <v>3</v>
      </c>
      <c r="H4" s="140" t="s">
        <v>6</v>
      </c>
      <c r="I4" s="146" t="s">
        <v>4</v>
      </c>
      <c r="J4" s="140" t="s">
        <v>7</v>
      </c>
      <c r="K4" s="139" t="s">
        <v>5</v>
      </c>
      <c r="L4" s="140" t="s">
        <v>92</v>
      </c>
      <c r="M4" s="139"/>
      <c r="N4" s="24"/>
      <c r="O4" s="71" t="s">
        <v>51</v>
      </c>
      <c r="P4" s="74" t="s">
        <v>15</v>
      </c>
      <c r="Q4" s="74" t="s">
        <v>16</v>
      </c>
      <c r="R4" s="74" t="s">
        <v>17</v>
      </c>
      <c r="S4" s="74" t="s">
        <v>18</v>
      </c>
      <c r="T4" s="75" t="s">
        <v>19</v>
      </c>
      <c r="U4" s="75" t="s">
        <v>20</v>
      </c>
      <c r="V4" s="76" t="s">
        <v>21</v>
      </c>
      <c r="W4" s="74" t="s">
        <v>23</v>
      </c>
      <c r="X4" s="76" t="s">
        <v>22</v>
      </c>
      <c r="Y4" s="76" t="s">
        <v>90</v>
      </c>
      <c r="Z4" s="75" t="s">
        <v>24</v>
      </c>
      <c r="AA4" s="76" t="s">
        <v>25</v>
      </c>
      <c r="AB4" s="76" t="s">
        <v>26</v>
      </c>
      <c r="AC4" s="74" t="s">
        <v>27</v>
      </c>
    </row>
    <row r="5" spans="1:29" ht="22.5" customHeight="1" x14ac:dyDescent="0.2">
      <c r="B5" s="139"/>
      <c r="C5" s="139"/>
      <c r="D5" s="139"/>
      <c r="E5" s="139"/>
      <c r="F5" s="148"/>
      <c r="G5" s="139"/>
      <c r="H5" s="139"/>
      <c r="I5" s="146"/>
      <c r="J5" s="139"/>
      <c r="K5" s="139"/>
      <c r="L5" s="139"/>
      <c r="M5" s="139"/>
      <c r="O5" s="69" t="s">
        <v>28</v>
      </c>
      <c r="P5" s="98">
        <f t="shared" ref="P5:AC5" si="0">SUMIF($D$6:$D$299,P4,$J$6:$J$299)</f>
        <v>0</v>
      </c>
      <c r="Q5" s="98">
        <f t="shared" si="0"/>
        <v>0</v>
      </c>
      <c r="R5" s="98">
        <f t="shared" si="0"/>
        <v>0</v>
      </c>
      <c r="S5" s="98">
        <f t="shared" si="0"/>
        <v>0</v>
      </c>
      <c r="T5" s="98">
        <f t="shared" si="0"/>
        <v>0</v>
      </c>
      <c r="U5" s="98">
        <f t="shared" si="0"/>
        <v>0</v>
      </c>
      <c r="V5" s="98">
        <f t="shared" si="0"/>
        <v>0</v>
      </c>
      <c r="W5" s="98">
        <f t="shared" si="0"/>
        <v>0</v>
      </c>
      <c r="X5" s="98">
        <f t="shared" si="0"/>
        <v>0</v>
      </c>
      <c r="Y5" s="98">
        <f t="shared" si="0"/>
        <v>0</v>
      </c>
      <c r="Z5" s="98">
        <f t="shared" si="0"/>
        <v>0</v>
      </c>
      <c r="AA5" s="98">
        <f t="shared" si="0"/>
        <v>0</v>
      </c>
      <c r="AB5" s="98">
        <f t="shared" si="0"/>
        <v>0</v>
      </c>
      <c r="AC5" s="98">
        <f t="shared" si="0"/>
        <v>0</v>
      </c>
    </row>
    <row r="6" spans="1:29" ht="22.5" customHeight="1" x14ac:dyDescent="0.2">
      <c r="A6" s="1">
        <v>1</v>
      </c>
      <c r="B6" s="11"/>
      <c r="C6" s="11"/>
      <c r="D6" s="11" t="s">
        <v>10</v>
      </c>
      <c r="E6" s="11"/>
      <c r="F6" s="104"/>
      <c r="G6" s="12"/>
      <c r="H6" s="12"/>
      <c r="I6" s="13"/>
      <c r="J6" s="10">
        <f>ROUNDDOWN(IF(I6="",H6*1,H6*I6),0)</f>
        <v>0</v>
      </c>
      <c r="K6" s="14">
        <f>G6+'1月'!G36-'1月'!J36</f>
        <v>1631680</v>
      </c>
      <c r="L6" s="15"/>
      <c r="M6" s="16"/>
    </row>
    <row r="7" spans="1:29" ht="22.5" customHeight="1" x14ac:dyDescent="0.2">
      <c r="A7" s="1">
        <v>2</v>
      </c>
      <c r="B7" s="11">
        <v>2</v>
      </c>
      <c r="C7" s="11">
        <v>1</v>
      </c>
      <c r="D7" s="125" t="s">
        <v>95</v>
      </c>
      <c r="E7" s="91" t="s">
        <v>99</v>
      </c>
      <c r="F7" s="104"/>
      <c r="G7" s="12">
        <v>400000</v>
      </c>
      <c r="H7" s="12"/>
      <c r="I7" s="13"/>
      <c r="J7" s="10">
        <f t="shared" ref="J7:J34" si="1">ROUNDDOWN(IF(I7="",H7*1,H7*I7),0)</f>
        <v>0</v>
      </c>
      <c r="K7" s="10">
        <f t="shared" ref="K7:K36" si="2">IF(C7="","",IF(AND(G7="",J7=""),"",K6+G7-J7))</f>
        <v>2031680</v>
      </c>
      <c r="L7" s="15"/>
      <c r="M7" s="16"/>
    </row>
    <row r="8" spans="1:29" ht="22.5" customHeight="1" x14ac:dyDescent="0.2">
      <c r="A8" s="1">
        <v>3</v>
      </c>
      <c r="B8" s="11"/>
      <c r="C8" s="94"/>
      <c r="D8" s="110"/>
      <c r="E8" s="91"/>
      <c r="F8" s="106"/>
      <c r="G8" s="12"/>
      <c r="H8" s="12"/>
      <c r="I8" s="13"/>
      <c r="J8" s="10">
        <f t="shared" si="1"/>
        <v>0</v>
      </c>
      <c r="K8" s="10" t="str">
        <f t="shared" si="2"/>
        <v/>
      </c>
      <c r="L8" s="15"/>
      <c r="M8" s="16"/>
    </row>
    <row r="9" spans="1:29" ht="22.5" customHeight="1" x14ac:dyDescent="0.2">
      <c r="A9" s="1">
        <v>4</v>
      </c>
      <c r="B9" s="11"/>
      <c r="C9" s="94"/>
      <c r="D9" s="110"/>
      <c r="E9" s="91"/>
      <c r="F9" s="106"/>
      <c r="G9" s="12"/>
      <c r="H9" s="12"/>
      <c r="I9" s="13"/>
      <c r="J9" s="10">
        <f t="shared" si="1"/>
        <v>0</v>
      </c>
      <c r="K9" s="10" t="str">
        <f t="shared" si="2"/>
        <v/>
      </c>
      <c r="L9" s="15"/>
      <c r="M9" s="16"/>
    </row>
    <row r="10" spans="1:29" ht="22.5" customHeight="1" x14ac:dyDescent="0.2">
      <c r="A10" s="1">
        <v>5</v>
      </c>
      <c r="B10" s="11"/>
      <c r="C10" s="11"/>
      <c r="D10" s="110"/>
      <c r="E10" s="91"/>
      <c r="F10" s="104"/>
      <c r="G10" s="12"/>
      <c r="H10" s="12"/>
      <c r="I10" s="13"/>
      <c r="J10" s="10">
        <f t="shared" si="1"/>
        <v>0</v>
      </c>
      <c r="K10" s="10" t="str">
        <f t="shared" si="2"/>
        <v/>
      </c>
      <c r="L10" s="15"/>
      <c r="M10" s="16"/>
    </row>
    <row r="11" spans="1:29" ht="22.5" customHeight="1" x14ac:dyDescent="0.2">
      <c r="A11" s="1">
        <v>6</v>
      </c>
      <c r="B11" s="11"/>
      <c r="C11" s="94"/>
      <c r="D11" s="110"/>
      <c r="E11" s="91"/>
      <c r="F11" s="104"/>
      <c r="G11" s="12"/>
      <c r="H11" s="12"/>
      <c r="I11" s="13"/>
      <c r="J11" s="10">
        <f t="shared" si="1"/>
        <v>0</v>
      </c>
      <c r="K11" s="10" t="str">
        <f t="shared" si="2"/>
        <v/>
      </c>
      <c r="L11" s="15"/>
      <c r="M11" s="16"/>
    </row>
    <row r="12" spans="1:29" ht="22.5" customHeight="1" x14ac:dyDescent="0.2">
      <c r="A12" s="1">
        <v>7</v>
      </c>
      <c r="B12" s="11"/>
      <c r="C12" s="94"/>
      <c r="D12" s="110"/>
      <c r="E12" s="91"/>
      <c r="F12" s="104"/>
      <c r="G12" s="12"/>
      <c r="H12" s="12"/>
      <c r="I12" s="13"/>
      <c r="J12" s="10">
        <f t="shared" si="1"/>
        <v>0</v>
      </c>
      <c r="K12" s="10" t="str">
        <f t="shared" si="2"/>
        <v/>
      </c>
      <c r="L12" s="15"/>
      <c r="M12" s="16"/>
    </row>
    <row r="13" spans="1:29" ht="22.5" customHeight="1" x14ac:dyDescent="0.2">
      <c r="A13" s="1">
        <v>8</v>
      </c>
      <c r="B13" s="11"/>
      <c r="C13" s="94"/>
      <c r="D13" s="110"/>
      <c r="E13" s="91"/>
      <c r="F13" s="104"/>
      <c r="G13" s="12"/>
      <c r="H13" s="12"/>
      <c r="I13" s="13"/>
      <c r="J13" s="10">
        <f t="shared" si="1"/>
        <v>0</v>
      </c>
      <c r="K13" s="10" t="str">
        <f t="shared" si="2"/>
        <v/>
      </c>
      <c r="L13" s="15"/>
      <c r="M13" s="16"/>
    </row>
    <row r="14" spans="1:29" ht="22.5" customHeight="1" x14ac:dyDescent="0.2">
      <c r="A14" s="1">
        <v>9</v>
      </c>
      <c r="B14" s="11"/>
      <c r="C14" s="94"/>
      <c r="D14" s="110"/>
      <c r="E14" s="91"/>
      <c r="F14" s="104"/>
      <c r="G14" s="12"/>
      <c r="H14" s="12"/>
      <c r="I14" s="13"/>
      <c r="J14" s="10">
        <f t="shared" si="1"/>
        <v>0</v>
      </c>
      <c r="K14" s="10" t="str">
        <f t="shared" si="2"/>
        <v/>
      </c>
      <c r="L14" s="15"/>
      <c r="M14" s="16"/>
    </row>
    <row r="15" spans="1:29" ht="22.5" customHeight="1" x14ac:dyDescent="0.2">
      <c r="A15" s="1">
        <v>10</v>
      </c>
      <c r="B15" s="11"/>
      <c r="C15" s="11"/>
      <c r="D15" s="110"/>
      <c r="E15" s="91"/>
      <c r="F15" s="15"/>
      <c r="G15" s="12"/>
      <c r="H15" s="12"/>
      <c r="I15" s="13"/>
      <c r="J15" s="10">
        <f t="shared" si="1"/>
        <v>0</v>
      </c>
      <c r="K15" s="10" t="str">
        <f t="shared" si="2"/>
        <v/>
      </c>
      <c r="L15" s="15"/>
      <c r="M15" s="16"/>
    </row>
    <row r="16" spans="1:29" ht="22.5" customHeight="1" x14ac:dyDescent="0.2">
      <c r="A16" s="1">
        <v>11</v>
      </c>
      <c r="B16" s="11"/>
      <c r="C16" s="94"/>
      <c r="D16" s="110"/>
      <c r="E16" s="91"/>
      <c r="F16" s="15"/>
      <c r="G16" s="12"/>
      <c r="H16" s="12"/>
      <c r="I16" s="13"/>
      <c r="J16" s="10">
        <f t="shared" si="1"/>
        <v>0</v>
      </c>
      <c r="K16" s="10" t="str">
        <f t="shared" si="2"/>
        <v/>
      </c>
      <c r="L16" s="15"/>
      <c r="M16" s="16"/>
    </row>
    <row r="17" spans="1:13" ht="22.5" customHeight="1" x14ac:dyDescent="0.2">
      <c r="A17" s="1">
        <v>12</v>
      </c>
      <c r="B17" s="11"/>
      <c r="C17" s="11"/>
      <c r="D17" s="110"/>
      <c r="E17" s="91"/>
      <c r="F17" s="104"/>
      <c r="G17" s="12"/>
      <c r="H17" s="12"/>
      <c r="I17" s="13"/>
      <c r="J17" s="10">
        <f t="shared" si="1"/>
        <v>0</v>
      </c>
      <c r="K17" s="10" t="str">
        <f t="shared" si="2"/>
        <v/>
      </c>
      <c r="L17" s="15"/>
      <c r="M17" s="16"/>
    </row>
    <row r="18" spans="1:13" ht="22.5" customHeight="1" x14ac:dyDescent="0.2">
      <c r="A18" s="1">
        <v>13</v>
      </c>
      <c r="B18" s="11"/>
      <c r="C18" s="11"/>
      <c r="D18" s="110"/>
      <c r="E18" s="91"/>
      <c r="F18" s="104"/>
      <c r="G18" s="12"/>
      <c r="H18" s="12"/>
      <c r="I18" s="13"/>
      <c r="J18" s="10">
        <f t="shared" si="1"/>
        <v>0</v>
      </c>
      <c r="K18" s="10" t="str">
        <f t="shared" si="2"/>
        <v/>
      </c>
      <c r="L18" s="15"/>
      <c r="M18" s="16"/>
    </row>
    <row r="19" spans="1:13" ht="22.5" customHeight="1" x14ac:dyDescent="0.2">
      <c r="A19" s="1">
        <v>14</v>
      </c>
      <c r="B19" s="11"/>
      <c r="C19" s="11"/>
      <c r="D19" s="110"/>
      <c r="E19" s="91"/>
      <c r="F19" s="104"/>
      <c r="G19" s="12"/>
      <c r="H19" s="12"/>
      <c r="I19" s="67"/>
      <c r="J19" s="10">
        <f t="shared" si="1"/>
        <v>0</v>
      </c>
      <c r="K19" s="10" t="str">
        <f t="shared" si="2"/>
        <v/>
      </c>
      <c r="L19" s="15"/>
      <c r="M19" s="16"/>
    </row>
    <row r="20" spans="1:13" ht="22.5" customHeight="1" x14ac:dyDescent="0.2">
      <c r="A20" s="1">
        <v>15</v>
      </c>
      <c r="B20" s="11"/>
      <c r="C20" s="11"/>
      <c r="D20" s="110"/>
      <c r="E20" s="91"/>
      <c r="F20" s="104"/>
      <c r="G20" s="12"/>
      <c r="H20" s="12"/>
      <c r="I20" s="67"/>
      <c r="J20" s="10">
        <f t="shared" si="1"/>
        <v>0</v>
      </c>
      <c r="K20" s="10" t="str">
        <f t="shared" si="2"/>
        <v/>
      </c>
      <c r="L20" s="15"/>
      <c r="M20" s="16"/>
    </row>
    <row r="21" spans="1:13" ht="22.5" customHeight="1" x14ac:dyDescent="0.2">
      <c r="A21" s="1">
        <v>16</v>
      </c>
      <c r="B21" s="11"/>
      <c r="C21" s="11"/>
      <c r="D21" s="110"/>
      <c r="E21" s="91"/>
      <c r="F21" s="104"/>
      <c r="G21" s="12"/>
      <c r="H21" s="12"/>
      <c r="I21" s="13"/>
      <c r="J21" s="10">
        <f t="shared" si="1"/>
        <v>0</v>
      </c>
      <c r="K21" s="10" t="str">
        <f t="shared" si="2"/>
        <v/>
      </c>
      <c r="L21" s="15"/>
      <c r="M21" s="16"/>
    </row>
    <row r="22" spans="1:13" ht="22.5" customHeight="1" x14ac:dyDescent="0.2">
      <c r="A22" s="1">
        <v>17</v>
      </c>
      <c r="B22" s="11"/>
      <c r="C22" s="11"/>
      <c r="D22" s="110"/>
      <c r="E22" s="91"/>
      <c r="F22" s="104"/>
      <c r="G22" s="12"/>
      <c r="H22" s="12"/>
      <c r="I22" s="13"/>
      <c r="J22" s="10">
        <f t="shared" si="1"/>
        <v>0</v>
      </c>
      <c r="K22" s="10" t="str">
        <f t="shared" si="2"/>
        <v/>
      </c>
      <c r="L22" s="15"/>
      <c r="M22" s="16"/>
    </row>
    <row r="23" spans="1:13" ht="22.5" customHeight="1" x14ac:dyDescent="0.2">
      <c r="A23" s="1">
        <v>18</v>
      </c>
      <c r="B23" s="11"/>
      <c r="C23" s="11"/>
      <c r="D23" s="110"/>
      <c r="E23" s="91"/>
      <c r="F23" s="104"/>
      <c r="G23" s="12"/>
      <c r="H23" s="12"/>
      <c r="I23" s="13"/>
      <c r="J23" s="10">
        <f t="shared" si="1"/>
        <v>0</v>
      </c>
      <c r="K23" s="10" t="str">
        <f t="shared" si="2"/>
        <v/>
      </c>
      <c r="L23" s="15"/>
      <c r="M23" s="16"/>
    </row>
    <row r="24" spans="1:13" ht="22.5" customHeight="1" x14ac:dyDescent="0.2">
      <c r="A24" s="1">
        <v>19</v>
      </c>
      <c r="B24" s="11"/>
      <c r="C24" s="11"/>
      <c r="D24" s="110"/>
      <c r="E24" s="91"/>
      <c r="F24" s="104"/>
      <c r="G24" s="12"/>
      <c r="H24" s="12"/>
      <c r="I24" s="13"/>
      <c r="J24" s="10">
        <f t="shared" si="1"/>
        <v>0</v>
      </c>
      <c r="K24" s="10" t="str">
        <f t="shared" si="2"/>
        <v/>
      </c>
      <c r="L24" s="15"/>
      <c r="M24" s="16"/>
    </row>
    <row r="25" spans="1:13" ht="22.5" customHeight="1" x14ac:dyDescent="0.2">
      <c r="A25" s="1">
        <v>20</v>
      </c>
      <c r="B25" s="11"/>
      <c r="C25" s="11"/>
      <c r="D25" s="110"/>
      <c r="E25" s="91"/>
      <c r="F25" s="104"/>
      <c r="G25" s="12"/>
      <c r="H25" s="12"/>
      <c r="I25" s="13"/>
      <c r="J25" s="10">
        <f t="shared" si="1"/>
        <v>0</v>
      </c>
      <c r="K25" s="10" t="str">
        <f t="shared" si="2"/>
        <v/>
      </c>
      <c r="L25" s="15"/>
      <c r="M25" s="16"/>
    </row>
    <row r="26" spans="1:13" ht="22.5" customHeight="1" x14ac:dyDescent="0.2">
      <c r="A26" s="1">
        <v>21</v>
      </c>
      <c r="B26" s="11"/>
      <c r="C26" s="11"/>
      <c r="D26" s="110"/>
      <c r="E26" s="91"/>
      <c r="F26" s="104"/>
      <c r="G26" s="12"/>
      <c r="H26" s="12"/>
      <c r="I26" s="13"/>
      <c r="J26" s="10">
        <f t="shared" si="1"/>
        <v>0</v>
      </c>
      <c r="K26" s="10" t="str">
        <f t="shared" si="2"/>
        <v/>
      </c>
      <c r="L26" s="15"/>
      <c r="M26" s="16"/>
    </row>
    <row r="27" spans="1:13" ht="22.5" customHeight="1" x14ac:dyDescent="0.2">
      <c r="A27" s="1">
        <v>22</v>
      </c>
      <c r="B27" s="11"/>
      <c r="C27" s="11"/>
      <c r="D27" s="110"/>
      <c r="E27" s="11"/>
      <c r="F27" s="104"/>
      <c r="G27" s="12"/>
      <c r="H27" s="12"/>
      <c r="I27" s="13"/>
      <c r="J27" s="10">
        <f t="shared" si="1"/>
        <v>0</v>
      </c>
      <c r="K27" s="10" t="str">
        <f t="shared" si="2"/>
        <v/>
      </c>
      <c r="L27" s="15"/>
      <c r="M27" s="16"/>
    </row>
    <row r="28" spans="1:13" ht="22.5" customHeight="1" x14ac:dyDescent="0.2">
      <c r="A28" s="1">
        <v>23</v>
      </c>
      <c r="B28" s="11"/>
      <c r="C28" s="11"/>
      <c r="D28" s="110"/>
      <c r="E28" s="11"/>
      <c r="F28" s="104"/>
      <c r="G28" s="12"/>
      <c r="H28" s="12"/>
      <c r="I28" s="13"/>
      <c r="J28" s="10">
        <f t="shared" si="1"/>
        <v>0</v>
      </c>
      <c r="K28" s="10" t="str">
        <f t="shared" si="2"/>
        <v/>
      </c>
      <c r="L28" s="15"/>
      <c r="M28" s="16"/>
    </row>
    <row r="29" spans="1:13" ht="22.5" customHeight="1" x14ac:dyDescent="0.2">
      <c r="A29" s="1">
        <v>24</v>
      </c>
      <c r="B29" s="11"/>
      <c r="C29" s="11"/>
      <c r="D29" s="110"/>
      <c r="E29" s="11"/>
      <c r="F29" s="104"/>
      <c r="G29" s="12"/>
      <c r="H29" s="12"/>
      <c r="I29" s="13"/>
      <c r="J29" s="10">
        <f t="shared" si="1"/>
        <v>0</v>
      </c>
      <c r="K29" s="10" t="str">
        <f t="shared" si="2"/>
        <v/>
      </c>
      <c r="L29" s="15"/>
      <c r="M29" s="16"/>
    </row>
    <row r="30" spans="1:13" ht="22.5" customHeight="1" x14ac:dyDescent="0.2">
      <c r="A30" s="1">
        <v>25</v>
      </c>
      <c r="B30" s="11"/>
      <c r="C30" s="11"/>
      <c r="D30" s="110"/>
      <c r="E30" s="11"/>
      <c r="F30" s="104"/>
      <c r="G30" s="12"/>
      <c r="H30" s="12"/>
      <c r="I30" s="13"/>
      <c r="J30" s="10">
        <f t="shared" si="1"/>
        <v>0</v>
      </c>
      <c r="K30" s="10" t="str">
        <f t="shared" si="2"/>
        <v/>
      </c>
      <c r="L30" s="15"/>
      <c r="M30" s="16"/>
    </row>
    <row r="31" spans="1:13" ht="22.5" customHeight="1" x14ac:dyDescent="0.2">
      <c r="A31" s="1">
        <v>26</v>
      </c>
      <c r="B31" s="11"/>
      <c r="C31" s="11"/>
      <c r="D31" s="110"/>
      <c r="E31" s="11"/>
      <c r="F31" s="104"/>
      <c r="G31" s="12"/>
      <c r="H31" s="12"/>
      <c r="I31" s="13"/>
      <c r="J31" s="10">
        <f t="shared" si="1"/>
        <v>0</v>
      </c>
      <c r="K31" s="10" t="str">
        <f t="shared" si="2"/>
        <v/>
      </c>
      <c r="L31" s="15"/>
      <c r="M31" s="16"/>
    </row>
    <row r="32" spans="1:13" ht="22.5" customHeight="1" x14ac:dyDescent="0.2">
      <c r="A32" s="1">
        <v>27</v>
      </c>
      <c r="B32" s="11"/>
      <c r="C32" s="11"/>
      <c r="D32" s="110"/>
      <c r="E32" s="11"/>
      <c r="F32" s="104"/>
      <c r="G32" s="12"/>
      <c r="H32" s="12"/>
      <c r="I32" s="13"/>
      <c r="J32" s="10">
        <f t="shared" si="1"/>
        <v>0</v>
      </c>
      <c r="K32" s="10" t="str">
        <f t="shared" si="2"/>
        <v/>
      </c>
      <c r="L32" s="15"/>
      <c r="M32" s="16"/>
    </row>
    <row r="33" spans="1:13" ht="22.5" customHeight="1" x14ac:dyDescent="0.2">
      <c r="A33" s="1">
        <v>28</v>
      </c>
      <c r="B33" s="11"/>
      <c r="C33" s="11"/>
      <c r="D33" s="110"/>
      <c r="E33" s="11"/>
      <c r="F33" s="104"/>
      <c r="G33" s="12"/>
      <c r="H33" s="12"/>
      <c r="I33" s="13"/>
      <c r="J33" s="10">
        <f t="shared" si="1"/>
        <v>0</v>
      </c>
      <c r="K33" s="10" t="str">
        <f t="shared" si="2"/>
        <v/>
      </c>
      <c r="L33" s="15"/>
      <c r="M33" s="16"/>
    </row>
    <row r="34" spans="1:13" ht="22.5" customHeight="1" x14ac:dyDescent="0.2">
      <c r="A34" s="1">
        <v>29</v>
      </c>
      <c r="B34" s="11"/>
      <c r="C34" s="11"/>
      <c r="D34" s="110"/>
      <c r="E34" s="11"/>
      <c r="F34" s="104"/>
      <c r="G34" s="12"/>
      <c r="H34" s="12"/>
      <c r="I34" s="13"/>
      <c r="J34" s="10">
        <f t="shared" si="1"/>
        <v>0</v>
      </c>
      <c r="K34" s="10" t="str">
        <f t="shared" si="2"/>
        <v/>
      </c>
      <c r="L34" s="15"/>
      <c r="M34" s="16"/>
    </row>
    <row r="35" spans="1:13" ht="22.5" customHeight="1" x14ac:dyDescent="0.2">
      <c r="A35" s="1">
        <v>30</v>
      </c>
      <c r="B35" s="139" t="s">
        <v>11</v>
      </c>
      <c r="C35" s="139"/>
      <c r="D35" s="139"/>
      <c r="E35" s="2"/>
      <c r="F35" s="103"/>
      <c r="G35" s="6">
        <f>SUM(G6:G34)</f>
        <v>400000</v>
      </c>
      <c r="H35" s="6">
        <f>SUM(H6:H34)</f>
        <v>0</v>
      </c>
      <c r="I35" s="7"/>
      <c r="J35" s="5">
        <f>SUM(J6:J34)</f>
        <v>0</v>
      </c>
      <c r="K35" s="5" t="str">
        <f t="shared" si="2"/>
        <v/>
      </c>
      <c r="L35" s="137">
        <f>COUNT(H6:H34)</f>
        <v>0</v>
      </c>
      <c r="M35" s="138"/>
    </row>
    <row r="36" spans="1:13" ht="22.5" customHeight="1" x14ac:dyDescent="0.2">
      <c r="B36" s="139" t="s">
        <v>12</v>
      </c>
      <c r="C36" s="139"/>
      <c r="D36" s="139"/>
      <c r="E36" s="2"/>
      <c r="F36" s="103"/>
      <c r="G36" s="81">
        <f>'1月'!G36+'2月'!G35</f>
        <v>3400000</v>
      </c>
      <c r="H36" s="81">
        <f>'1月'!H36+'2月'!H35</f>
        <v>1633640</v>
      </c>
      <c r="I36" s="82"/>
      <c r="J36" s="81">
        <f>+'1月'!J36+J35</f>
        <v>1368320</v>
      </c>
      <c r="K36" s="5" t="str">
        <f t="shared" si="2"/>
        <v/>
      </c>
      <c r="L36" s="137">
        <f>'1月'!L36+L35</f>
        <v>2</v>
      </c>
      <c r="M36" s="138"/>
    </row>
  </sheetData>
  <mergeCells count="16">
    <mergeCell ref="L35:M35"/>
    <mergeCell ref="B36:D36"/>
    <mergeCell ref="L36:M36"/>
    <mergeCell ref="B35:D35"/>
    <mergeCell ref="L4:M5"/>
    <mergeCell ref="J2:K2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</mergeCells>
  <phoneticPr fontId="2"/>
  <dataValidations count="3">
    <dataValidation imeMode="off" allowBlank="1" showInputMessage="1" showErrorMessage="1" sqref="C8:C14 J6:J35 K7:K36" xr:uid="{00000000-0002-0000-0B00-000000000000}"/>
    <dataValidation imeMode="on" allowBlank="1" showInputMessage="1" showErrorMessage="1" sqref="P4 AC4 R4 Z4 V4:W4" xr:uid="{29507054-3E37-410E-8000-A08D8245E7EA}"/>
    <dataValidation type="list" allowBlank="1" showInputMessage="1" showErrorMessage="1" sqref="D8:D34" xr:uid="{A51ACCA6-D68A-49D6-8761-8BBF857DBD8D}">
      <formula1>$P$4:$AC$4</formula1>
    </dataValidation>
  </dataValidations>
  <printOptions horizontalCentered="1"/>
  <pageMargins left="0.59055118110236227" right="0.19685039370078741" top="0.51181102362204722" bottom="0.51181102362204722" header="0.31496062992125984" footer="0.31496062992125984"/>
  <pageSetup paperSize="9" orientation="portrait" r:id="rId1"/>
  <headerFooter>
    <oddHeader>&amp;C&amp;F&amp;A&amp;R&amp;D</oddHeader>
  </headerFooter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C36"/>
  <sheetViews>
    <sheetView tabSelected="1" view="pageLayout" topLeftCell="B7" zoomScaleNormal="115" zoomScaleSheetLayoutView="110" workbookViewId="0">
      <selection activeCell="H16" sqref="H16"/>
    </sheetView>
  </sheetViews>
  <sheetFormatPr defaultColWidth="9" defaultRowHeight="22.5" customHeight="1" x14ac:dyDescent="0.2"/>
  <cols>
    <col min="1" max="1" width="3" style="1" hidden="1" customWidth="1"/>
    <col min="2" max="2" width="2.7265625" style="1" customWidth="1"/>
    <col min="3" max="3" width="2.6328125" style="22" customWidth="1"/>
    <col min="4" max="4" width="13" style="1" bestFit="1" customWidth="1"/>
    <col min="5" max="5" width="7.7265625" style="1" customWidth="1"/>
    <col min="6" max="6" width="29.26953125" style="113" customWidth="1"/>
    <col min="7" max="7" width="6.90625" style="1" customWidth="1"/>
    <col min="8" max="8" width="7.36328125" style="1" customWidth="1"/>
    <col min="9" max="9" width="3.453125" style="1" customWidth="1"/>
    <col min="10" max="10" width="7.36328125" style="1" customWidth="1"/>
    <col min="11" max="11" width="9" style="86" customWidth="1"/>
    <col min="12" max="12" width="4.08984375" style="1" customWidth="1"/>
    <col min="13" max="13" width="3.26953125" style="1" customWidth="1"/>
    <col min="14" max="14" width="1.7265625" style="1" customWidth="1"/>
    <col min="15" max="15" width="6.08984375" style="1" customWidth="1"/>
    <col min="16" max="16" width="8.453125" style="1" customWidth="1"/>
    <col min="17" max="17" width="7.6328125" style="1" customWidth="1"/>
    <col min="18" max="18" width="7.08984375" style="1" customWidth="1"/>
    <col min="19" max="19" width="6.453125" style="1" customWidth="1"/>
    <col min="20" max="20" width="5.08984375" style="1" customWidth="1"/>
    <col min="21" max="21" width="5.6328125" style="1" customWidth="1"/>
    <col min="22" max="22" width="6.36328125" style="1" customWidth="1"/>
    <col min="23" max="23" width="5.36328125" style="1" customWidth="1"/>
    <col min="24" max="24" width="5.7265625" style="1" customWidth="1"/>
    <col min="25" max="25" width="6.26953125" style="1" customWidth="1"/>
    <col min="26" max="26" width="7.36328125" style="1" customWidth="1"/>
    <col min="27" max="27" width="5.90625" style="1" customWidth="1"/>
    <col min="28" max="28" width="4.6328125" style="1" customWidth="1"/>
    <col min="29" max="29" width="4.453125" style="1" customWidth="1"/>
    <col min="30" max="16384" width="9" style="1"/>
  </cols>
  <sheetData>
    <row r="1" spans="1:29" ht="22.5" customHeight="1" x14ac:dyDescent="0.2">
      <c r="B1" s="111">
        <f>'4月'!B1</f>
        <v>20</v>
      </c>
      <c r="C1" s="86">
        <f>'4月'!C1+1</f>
        <v>24</v>
      </c>
      <c r="D1" t="s">
        <v>93</v>
      </c>
      <c r="E1">
        <f>B7</f>
        <v>3</v>
      </c>
      <c r="F1" s="112" t="s">
        <v>94</v>
      </c>
      <c r="G1" s="18"/>
      <c r="H1" s="18"/>
      <c r="I1" s="18"/>
      <c r="J1" s="18"/>
      <c r="K1" s="84"/>
      <c r="L1" s="18"/>
      <c r="M1" s="18"/>
      <c r="O1" s="25" t="s">
        <v>29</v>
      </c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</row>
    <row r="2" spans="1:29" ht="22.5" customHeight="1" x14ac:dyDescent="0.2">
      <c r="B2" s="17"/>
      <c r="I2" s="22"/>
      <c r="J2" s="145"/>
      <c r="K2" s="145"/>
      <c r="L2" s="24"/>
      <c r="M2" s="24"/>
      <c r="O2" s="70" t="s">
        <v>50</v>
      </c>
      <c r="P2" s="72" t="s">
        <v>87</v>
      </c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</row>
    <row r="3" spans="1:29" ht="22.5" customHeight="1" x14ac:dyDescent="0.2">
      <c r="B3" s="17"/>
      <c r="I3" s="19"/>
      <c r="J3" s="20"/>
      <c r="K3" s="85"/>
      <c r="L3" s="20"/>
      <c r="M3" s="20"/>
      <c r="O3" s="25"/>
      <c r="P3" s="21">
        <f>SUMIF($D$6:$D$299,P2,$G$6:$G$299)</f>
        <v>400000</v>
      </c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</row>
    <row r="4" spans="1:29" ht="22.5" customHeight="1" x14ac:dyDescent="0.2">
      <c r="B4" s="139" t="s">
        <v>0</v>
      </c>
      <c r="C4" s="149" t="s">
        <v>1</v>
      </c>
      <c r="D4" s="139" t="s">
        <v>2</v>
      </c>
      <c r="E4" s="140" t="s">
        <v>8</v>
      </c>
      <c r="F4" s="147" t="s">
        <v>13</v>
      </c>
      <c r="G4" s="139" t="s">
        <v>3</v>
      </c>
      <c r="H4" s="140" t="s">
        <v>6</v>
      </c>
      <c r="I4" s="146" t="s">
        <v>4</v>
      </c>
      <c r="J4" s="140" t="s">
        <v>7</v>
      </c>
      <c r="K4" s="139" t="s">
        <v>5</v>
      </c>
      <c r="L4" s="140" t="s">
        <v>92</v>
      </c>
      <c r="M4" s="139"/>
      <c r="N4" s="24"/>
      <c r="O4" s="71" t="s">
        <v>51</v>
      </c>
      <c r="P4" s="74" t="s">
        <v>15</v>
      </c>
      <c r="Q4" s="74" t="s">
        <v>16</v>
      </c>
      <c r="R4" s="74" t="s">
        <v>17</v>
      </c>
      <c r="S4" s="74" t="s">
        <v>18</v>
      </c>
      <c r="T4" s="75" t="s">
        <v>19</v>
      </c>
      <c r="U4" s="75" t="s">
        <v>20</v>
      </c>
      <c r="V4" s="76" t="s">
        <v>21</v>
      </c>
      <c r="W4" s="74" t="s">
        <v>23</v>
      </c>
      <c r="X4" s="76" t="s">
        <v>22</v>
      </c>
      <c r="Y4" s="76" t="s">
        <v>90</v>
      </c>
      <c r="Z4" s="75" t="s">
        <v>24</v>
      </c>
      <c r="AA4" s="76" t="s">
        <v>25</v>
      </c>
      <c r="AB4" s="76" t="s">
        <v>26</v>
      </c>
      <c r="AC4" s="74" t="s">
        <v>27</v>
      </c>
    </row>
    <row r="5" spans="1:29" ht="22.5" customHeight="1" x14ac:dyDescent="0.2">
      <c r="B5" s="139"/>
      <c r="C5" s="149"/>
      <c r="D5" s="139"/>
      <c r="E5" s="139"/>
      <c r="F5" s="148"/>
      <c r="G5" s="139"/>
      <c r="H5" s="139"/>
      <c r="I5" s="146"/>
      <c r="J5" s="139"/>
      <c r="K5" s="139"/>
      <c r="L5" s="139"/>
      <c r="M5" s="139"/>
      <c r="O5" s="69" t="s">
        <v>28</v>
      </c>
      <c r="P5" s="98">
        <f t="shared" ref="P5:AC5" si="0">SUMIF($D$6:$D$299,P4,$J$6:$J$299)</f>
        <v>0</v>
      </c>
      <c r="Q5" s="98">
        <f t="shared" si="0"/>
        <v>265320</v>
      </c>
      <c r="R5" s="98">
        <f t="shared" si="0"/>
        <v>19329</v>
      </c>
      <c r="S5" s="98">
        <f t="shared" si="0"/>
        <v>0</v>
      </c>
      <c r="T5" s="98">
        <f t="shared" si="0"/>
        <v>0</v>
      </c>
      <c r="U5" s="98">
        <f t="shared" si="0"/>
        <v>0</v>
      </c>
      <c r="V5" s="98">
        <f t="shared" si="0"/>
        <v>0</v>
      </c>
      <c r="W5" s="98">
        <f t="shared" si="0"/>
        <v>0</v>
      </c>
      <c r="X5" s="98">
        <f t="shared" si="0"/>
        <v>0</v>
      </c>
      <c r="Y5" s="98">
        <f t="shared" si="0"/>
        <v>0</v>
      </c>
      <c r="Z5" s="98">
        <f t="shared" si="0"/>
        <v>2351008</v>
      </c>
      <c r="AA5" s="98">
        <f t="shared" si="0"/>
        <v>0</v>
      </c>
      <c r="AB5" s="98">
        <f t="shared" si="0"/>
        <v>0</v>
      </c>
      <c r="AC5" s="98">
        <f t="shared" si="0"/>
        <v>0</v>
      </c>
    </row>
    <row r="6" spans="1:29" ht="22.5" customHeight="1" x14ac:dyDescent="0.2">
      <c r="A6" s="1">
        <v>1</v>
      </c>
      <c r="B6" s="11"/>
      <c r="C6" s="91"/>
      <c r="D6" s="11" t="s">
        <v>10</v>
      </c>
      <c r="E6" s="91"/>
      <c r="F6" s="104"/>
      <c r="G6" s="12"/>
      <c r="H6" s="12"/>
      <c r="I6" s="13"/>
      <c r="J6" s="10">
        <f>ROUNDDOWN(IF(I6="",H6*1,H6*I6),0)</f>
        <v>0</v>
      </c>
      <c r="K6" s="14">
        <f>G6+'2月'!G36-'2月'!J36</f>
        <v>2031680</v>
      </c>
      <c r="L6" s="15"/>
      <c r="M6" s="16"/>
    </row>
    <row r="7" spans="1:29" ht="22.5" customHeight="1" x14ac:dyDescent="0.2">
      <c r="A7" s="1">
        <v>2</v>
      </c>
      <c r="B7" s="11">
        <v>3</v>
      </c>
      <c r="C7" s="11">
        <v>1</v>
      </c>
      <c r="D7" s="91" t="s">
        <v>95</v>
      </c>
      <c r="E7" s="91" t="s">
        <v>99</v>
      </c>
      <c r="F7" s="115"/>
      <c r="G7" s="12">
        <v>400000</v>
      </c>
      <c r="H7" s="12"/>
      <c r="I7" s="13"/>
      <c r="J7" s="10">
        <f t="shared" ref="J7:J34" si="1">ROUNDDOWN(IF(I7="",H7*1,H7*I7),0)</f>
        <v>0</v>
      </c>
      <c r="K7" s="10">
        <f t="shared" ref="K7:K36" si="2">IF(C7="","",IF(AND(G7="",J7=""),"",K6+G7-J7))</f>
        <v>2431680</v>
      </c>
      <c r="L7" s="15"/>
      <c r="M7" s="16"/>
    </row>
    <row r="8" spans="1:29" ht="22.5" customHeight="1" x14ac:dyDescent="0.2">
      <c r="A8" s="1">
        <v>3</v>
      </c>
      <c r="B8" s="11">
        <v>3</v>
      </c>
      <c r="C8" s="11">
        <v>4</v>
      </c>
      <c r="D8" s="110" t="s">
        <v>17</v>
      </c>
      <c r="E8" s="91" t="s">
        <v>99</v>
      </c>
      <c r="F8" s="104" t="s">
        <v>107</v>
      </c>
      <c r="G8" s="12"/>
      <c r="H8" s="12">
        <v>22836</v>
      </c>
      <c r="I8" s="13">
        <v>0.5</v>
      </c>
      <c r="J8" s="10">
        <f t="shared" si="1"/>
        <v>11418</v>
      </c>
      <c r="K8" s="10">
        <f t="shared" si="2"/>
        <v>2420262</v>
      </c>
      <c r="L8" s="15"/>
      <c r="M8" s="16"/>
    </row>
    <row r="9" spans="1:29" ht="22.5" customHeight="1" x14ac:dyDescent="0.2">
      <c r="A9" s="1">
        <v>4</v>
      </c>
      <c r="B9" s="11">
        <v>3</v>
      </c>
      <c r="C9" s="11">
        <v>4</v>
      </c>
      <c r="D9" s="110" t="s">
        <v>17</v>
      </c>
      <c r="E9" s="91" t="s">
        <v>99</v>
      </c>
      <c r="F9" s="104" t="s">
        <v>104</v>
      </c>
      <c r="G9" s="12"/>
      <c r="H9" s="12">
        <v>15822</v>
      </c>
      <c r="I9" s="13">
        <v>0.5</v>
      </c>
      <c r="J9" s="10">
        <f t="shared" si="1"/>
        <v>7911</v>
      </c>
      <c r="K9" s="10">
        <f t="shared" si="2"/>
        <v>2412351</v>
      </c>
      <c r="L9" s="15"/>
      <c r="M9" s="16"/>
    </row>
    <row r="10" spans="1:29" ht="22.5" customHeight="1" x14ac:dyDescent="0.2">
      <c r="A10" s="1">
        <v>5</v>
      </c>
      <c r="B10" s="11">
        <v>3</v>
      </c>
      <c r="C10" s="11">
        <v>28</v>
      </c>
      <c r="D10" s="110" t="s">
        <v>16</v>
      </c>
      <c r="E10" s="91" t="s">
        <v>99</v>
      </c>
      <c r="F10" s="115" t="s">
        <v>108</v>
      </c>
      <c r="G10" s="12"/>
      <c r="H10" s="12">
        <v>530640</v>
      </c>
      <c r="I10" s="13">
        <v>0.5</v>
      </c>
      <c r="J10" s="10">
        <f t="shared" si="1"/>
        <v>265320</v>
      </c>
      <c r="K10" s="10">
        <f t="shared" si="2"/>
        <v>2147031</v>
      </c>
      <c r="L10" s="15"/>
      <c r="M10" s="16"/>
    </row>
    <row r="11" spans="1:29" ht="22.5" customHeight="1" x14ac:dyDescent="0.2">
      <c r="A11" s="1">
        <v>6</v>
      </c>
      <c r="B11" s="11">
        <v>3</v>
      </c>
      <c r="C11" s="11">
        <v>29</v>
      </c>
      <c r="D11" s="110" t="s">
        <v>24</v>
      </c>
      <c r="E11" s="91" t="s">
        <v>99</v>
      </c>
      <c r="F11" s="104" t="s">
        <v>103</v>
      </c>
      <c r="G11" s="12"/>
      <c r="H11" s="12">
        <v>2938760</v>
      </c>
      <c r="I11" s="133">
        <v>0.8</v>
      </c>
      <c r="J11" s="10">
        <f>ROUNDDOWN(IF(I11="",H11*1,H11*I11),0)</f>
        <v>2351008</v>
      </c>
      <c r="K11" s="10">
        <f t="shared" si="2"/>
        <v>-203977</v>
      </c>
      <c r="L11" s="15"/>
      <c r="M11" s="16"/>
    </row>
    <row r="12" spans="1:29" ht="22.5" customHeight="1" x14ac:dyDescent="0.2">
      <c r="A12" s="1">
        <v>7</v>
      </c>
      <c r="B12" s="11"/>
      <c r="C12" s="11"/>
      <c r="D12" s="110"/>
      <c r="E12" s="91"/>
      <c r="F12" s="104"/>
      <c r="G12" s="12"/>
      <c r="H12" s="12"/>
      <c r="I12" s="13"/>
      <c r="J12" s="10">
        <f t="shared" si="1"/>
        <v>0</v>
      </c>
      <c r="K12" s="10" t="str">
        <f t="shared" si="2"/>
        <v/>
      </c>
      <c r="L12" s="15"/>
      <c r="M12" s="16"/>
    </row>
    <row r="13" spans="1:29" ht="22.5" customHeight="1" x14ac:dyDescent="0.2">
      <c r="A13" s="1">
        <v>8</v>
      </c>
      <c r="B13" s="11"/>
      <c r="C13" s="11"/>
      <c r="D13" s="110"/>
      <c r="E13" s="91"/>
      <c r="F13" s="115"/>
      <c r="G13" s="12"/>
      <c r="H13" s="12"/>
      <c r="I13" s="13"/>
      <c r="J13" s="10">
        <f t="shared" si="1"/>
        <v>0</v>
      </c>
      <c r="K13" s="10" t="str">
        <f t="shared" si="2"/>
        <v/>
      </c>
      <c r="L13" s="15"/>
      <c r="M13" s="16"/>
    </row>
    <row r="14" spans="1:29" ht="22.5" customHeight="1" x14ac:dyDescent="0.2">
      <c r="A14" s="1">
        <v>9</v>
      </c>
      <c r="B14" s="11"/>
      <c r="C14" s="11"/>
      <c r="D14" s="110"/>
      <c r="E14" s="91"/>
      <c r="F14" s="104"/>
      <c r="G14" s="12"/>
      <c r="H14" s="12"/>
      <c r="I14" s="13"/>
      <c r="J14" s="10">
        <f t="shared" si="1"/>
        <v>0</v>
      </c>
      <c r="K14" s="10" t="str">
        <f t="shared" si="2"/>
        <v/>
      </c>
      <c r="L14" s="15"/>
      <c r="M14" s="16"/>
    </row>
    <row r="15" spans="1:29" ht="22.5" customHeight="1" x14ac:dyDescent="0.2">
      <c r="A15" s="1">
        <v>10</v>
      </c>
      <c r="B15" s="11"/>
      <c r="C15" s="11"/>
      <c r="D15" s="110"/>
      <c r="E15" s="91"/>
      <c r="F15" s="104"/>
      <c r="G15" s="12"/>
      <c r="H15" s="12"/>
      <c r="I15" s="13"/>
      <c r="J15" s="10">
        <f t="shared" si="1"/>
        <v>0</v>
      </c>
      <c r="K15" s="10" t="str">
        <f t="shared" si="2"/>
        <v/>
      </c>
      <c r="L15" s="15"/>
      <c r="M15" s="16"/>
    </row>
    <row r="16" spans="1:29" ht="22.5" customHeight="1" x14ac:dyDescent="0.2">
      <c r="A16" s="1">
        <v>11</v>
      </c>
      <c r="B16" s="11"/>
      <c r="C16" s="11"/>
      <c r="D16" s="110"/>
      <c r="E16" s="91"/>
      <c r="F16" s="115"/>
      <c r="G16" s="12"/>
      <c r="H16" s="12"/>
      <c r="I16" s="13"/>
      <c r="J16" s="10">
        <f t="shared" si="1"/>
        <v>0</v>
      </c>
      <c r="K16" s="10" t="str">
        <f t="shared" si="2"/>
        <v/>
      </c>
      <c r="L16" s="15"/>
      <c r="M16" s="16"/>
    </row>
    <row r="17" spans="1:13" ht="22.5" customHeight="1" x14ac:dyDescent="0.2">
      <c r="A17" s="1">
        <v>12</v>
      </c>
      <c r="B17" s="11"/>
      <c r="C17" s="11"/>
      <c r="D17" s="110"/>
      <c r="E17" s="91"/>
      <c r="F17" s="115"/>
      <c r="G17" s="12"/>
      <c r="H17" s="12"/>
      <c r="I17" s="13"/>
      <c r="J17" s="10">
        <f t="shared" si="1"/>
        <v>0</v>
      </c>
      <c r="K17" s="10" t="str">
        <f t="shared" si="2"/>
        <v/>
      </c>
      <c r="L17" s="15"/>
      <c r="M17" s="16"/>
    </row>
    <row r="18" spans="1:13" ht="22.5" customHeight="1" x14ac:dyDescent="0.2">
      <c r="A18" s="1">
        <v>13</v>
      </c>
      <c r="B18" s="11"/>
      <c r="C18" s="11"/>
      <c r="D18" s="110"/>
      <c r="E18" s="91"/>
      <c r="F18" s="115"/>
      <c r="G18" s="12"/>
      <c r="H18" s="12"/>
      <c r="I18" s="13"/>
      <c r="J18" s="10">
        <f t="shared" si="1"/>
        <v>0</v>
      </c>
      <c r="K18" s="10" t="str">
        <f t="shared" si="2"/>
        <v/>
      </c>
      <c r="L18" s="15"/>
      <c r="M18" s="16"/>
    </row>
    <row r="19" spans="1:13" ht="22.5" customHeight="1" x14ac:dyDescent="0.2">
      <c r="A19" s="1">
        <v>14</v>
      </c>
      <c r="B19" s="11"/>
      <c r="C19" s="11"/>
      <c r="D19" s="110"/>
      <c r="E19" s="91"/>
      <c r="F19" s="104"/>
      <c r="G19" s="12"/>
      <c r="H19" s="12"/>
      <c r="I19" s="67"/>
      <c r="J19" s="10">
        <f t="shared" si="1"/>
        <v>0</v>
      </c>
      <c r="K19" s="10" t="str">
        <f t="shared" si="2"/>
        <v/>
      </c>
      <c r="L19" s="15"/>
      <c r="M19" s="16"/>
    </row>
    <row r="20" spans="1:13" ht="22.5" customHeight="1" x14ac:dyDescent="0.2">
      <c r="A20" s="1">
        <v>15</v>
      </c>
      <c r="B20" s="11"/>
      <c r="C20" s="11"/>
      <c r="D20" s="110"/>
      <c r="E20" s="91"/>
      <c r="F20" s="104"/>
      <c r="G20" s="12"/>
      <c r="H20" s="12"/>
      <c r="I20" s="67"/>
      <c r="J20" s="10">
        <f t="shared" si="1"/>
        <v>0</v>
      </c>
      <c r="K20" s="10" t="str">
        <f t="shared" si="2"/>
        <v/>
      </c>
      <c r="L20" s="15"/>
      <c r="M20" s="16"/>
    </row>
    <row r="21" spans="1:13" ht="22.5" customHeight="1" x14ac:dyDescent="0.2">
      <c r="A21" s="1">
        <v>16</v>
      </c>
      <c r="B21" s="11"/>
      <c r="C21" s="11"/>
      <c r="D21" s="110"/>
      <c r="E21" s="91"/>
      <c r="F21" s="104"/>
      <c r="G21" s="12"/>
      <c r="H21" s="12"/>
      <c r="I21" s="13"/>
      <c r="J21" s="10">
        <f t="shared" si="1"/>
        <v>0</v>
      </c>
      <c r="K21" s="10" t="str">
        <f t="shared" si="2"/>
        <v/>
      </c>
      <c r="L21" s="15"/>
      <c r="M21" s="16"/>
    </row>
    <row r="22" spans="1:13" ht="22.5" customHeight="1" x14ac:dyDescent="0.2">
      <c r="A22" s="1">
        <v>17</v>
      </c>
      <c r="B22" s="11"/>
      <c r="C22" s="11"/>
      <c r="D22" s="110"/>
      <c r="E22" s="91"/>
      <c r="F22" s="104"/>
      <c r="G22" s="12"/>
      <c r="H22" s="12"/>
      <c r="I22" s="13"/>
      <c r="J22" s="10">
        <f t="shared" si="1"/>
        <v>0</v>
      </c>
      <c r="K22" s="10" t="str">
        <f t="shared" si="2"/>
        <v/>
      </c>
      <c r="L22" s="15"/>
      <c r="M22" s="16"/>
    </row>
    <row r="23" spans="1:13" ht="22.5" customHeight="1" x14ac:dyDescent="0.2">
      <c r="A23" s="1">
        <v>18</v>
      </c>
      <c r="B23" s="11"/>
      <c r="C23" s="11"/>
      <c r="D23" s="110"/>
      <c r="E23" s="91"/>
      <c r="F23" s="104"/>
      <c r="G23" s="12"/>
      <c r="H23" s="12"/>
      <c r="I23" s="13"/>
      <c r="J23" s="10">
        <f t="shared" si="1"/>
        <v>0</v>
      </c>
      <c r="K23" s="10" t="str">
        <f t="shared" si="2"/>
        <v/>
      </c>
      <c r="L23" s="15"/>
      <c r="M23" s="16"/>
    </row>
    <row r="24" spans="1:13" ht="22.5" customHeight="1" x14ac:dyDescent="0.2">
      <c r="A24" s="1">
        <v>19</v>
      </c>
      <c r="B24" s="11"/>
      <c r="C24" s="11"/>
      <c r="D24" s="110"/>
      <c r="E24" s="91"/>
      <c r="F24" s="104"/>
      <c r="G24" s="12"/>
      <c r="H24" s="12"/>
      <c r="I24" s="13"/>
      <c r="J24" s="10">
        <f t="shared" si="1"/>
        <v>0</v>
      </c>
      <c r="K24" s="10" t="str">
        <f t="shared" si="2"/>
        <v/>
      </c>
      <c r="L24" s="15"/>
      <c r="M24" s="16"/>
    </row>
    <row r="25" spans="1:13" ht="22.5" customHeight="1" x14ac:dyDescent="0.2">
      <c r="A25" s="1">
        <v>20</v>
      </c>
      <c r="B25" s="11"/>
      <c r="C25" s="11"/>
      <c r="D25" s="110"/>
      <c r="E25" s="91"/>
      <c r="F25" s="104"/>
      <c r="G25" s="12"/>
      <c r="H25" s="12"/>
      <c r="I25" s="13"/>
      <c r="J25" s="10">
        <f t="shared" si="1"/>
        <v>0</v>
      </c>
      <c r="K25" s="10" t="str">
        <f t="shared" si="2"/>
        <v/>
      </c>
      <c r="L25" s="15"/>
      <c r="M25" s="16"/>
    </row>
    <row r="26" spans="1:13" ht="22.5" customHeight="1" x14ac:dyDescent="0.2">
      <c r="A26" s="1">
        <v>21</v>
      </c>
      <c r="B26" s="11"/>
      <c r="C26" s="11"/>
      <c r="D26" s="110"/>
      <c r="E26" s="91"/>
      <c r="F26" s="104"/>
      <c r="G26" s="12"/>
      <c r="H26" s="12"/>
      <c r="I26" s="13"/>
      <c r="J26" s="10">
        <f t="shared" si="1"/>
        <v>0</v>
      </c>
      <c r="K26" s="10" t="str">
        <f t="shared" si="2"/>
        <v/>
      </c>
      <c r="L26" s="15"/>
      <c r="M26" s="16"/>
    </row>
    <row r="27" spans="1:13" ht="22.5" customHeight="1" x14ac:dyDescent="0.2">
      <c r="A27" s="1">
        <v>22</v>
      </c>
      <c r="B27" s="11"/>
      <c r="C27" s="91"/>
      <c r="D27" s="110"/>
      <c r="E27" s="91"/>
      <c r="F27" s="104"/>
      <c r="G27" s="12"/>
      <c r="H27" s="12"/>
      <c r="I27" s="13"/>
      <c r="J27" s="10">
        <f t="shared" si="1"/>
        <v>0</v>
      </c>
      <c r="K27" s="10" t="str">
        <f t="shared" si="2"/>
        <v/>
      </c>
      <c r="L27" s="15"/>
      <c r="M27" s="16"/>
    </row>
    <row r="28" spans="1:13" ht="22.5" customHeight="1" x14ac:dyDescent="0.2">
      <c r="A28" s="1">
        <v>23</v>
      </c>
      <c r="B28" s="11"/>
      <c r="C28" s="91"/>
      <c r="D28" s="110"/>
      <c r="E28" s="91"/>
      <c r="F28" s="104"/>
      <c r="G28" s="12"/>
      <c r="H28" s="12"/>
      <c r="I28" s="13"/>
      <c r="J28" s="10">
        <f t="shared" si="1"/>
        <v>0</v>
      </c>
      <c r="K28" s="10" t="str">
        <f t="shared" si="2"/>
        <v/>
      </c>
      <c r="L28" s="15"/>
      <c r="M28" s="16"/>
    </row>
    <row r="29" spans="1:13" ht="22.5" customHeight="1" x14ac:dyDescent="0.2">
      <c r="A29" s="1">
        <v>24</v>
      </c>
      <c r="B29" s="11"/>
      <c r="C29" s="91"/>
      <c r="D29" s="110"/>
      <c r="E29" s="91"/>
      <c r="F29" s="104"/>
      <c r="G29" s="12"/>
      <c r="H29" s="12"/>
      <c r="I29" s="13"/>
      <c r="J29" s="10">
        <f t="shared" si="1"/>
        <v>0</v>
      </c>
      <c r="K29" s="10" t="str">
        <f t="shared" si="2"/>
        <v/>
      </c>
      <c r="L29" s="15"/>
      <c r="M29" s="16"/>
    </row>
    <row r="30" spans="1:13" ht="22.5" customHeight="1" x14ac:dyDescent="0.2">
      <c r="A30" s="1">
        <v>25</v>
      </c>
      <c r="B30" s="11"/>
      <c r="C30" s="91"/>
      <c r="D30" s="110"/>
      <c r="E30" s="91"/>
      <c r="F30" s="104"/>
      <c r="G30" s="12"/>
      <c r="H30" s="12"/>
      <c r="I30" s="13"/>
      <c r="J30" s="10">
        <f t="shared" si="1"/>
        <v>0</v>
      </c>
      <c r="K30" s="10" t="str">
        <f t="shared" si="2"/>
        <v/>
      </c>
      <c r="L30" s="15"/>
      <c r="M30" s="16"/>
    </row>
    <row r="31" spans="1:13" ht="22.5" customHeight="1" x14ac:dyDescent="0.2">
      <c r="A31" s="1">
        <v>26</v>
      </c>
      <c r="B31" s="11"/>
      <c r="C31" s="91"/>
      <c r="D31" s="110"/>
      <c r="E31" s="11"/>
      <c r="F31" s="104"/>
      <c r="G31" s="12"/>
      <c r="H31" s="12"/>
      <c r="I31" s="13"/>
      <c r="J31" s="10">
        <f t="shared" si="1"/>
        <v>0</v>
      </c>
      <c r="K31" s="10" t="str">
        <f t="shared" si="2"/>
        <v/>
      </c>
      <c r="L31" s="15"/>
      <c r="M31" s="16"/>
    </row>
    <row r="32" spans="1:13" ht="22.5" customHeight="1" x14ac:dyDescent="0.2">
      <c r="A32" s="1">
        <v>27</v>
      </c>
      <c r="B32" s="11"/>
      <c r="C32" s="91"/>
      <c r="D32" s="110"/>
      <c r="E32" s="11"/>
      <c r="F32" s="104"/>
      <c r="G32" s="12"/>
      <c r="H32" s="12"/>
      <c r="I32" s="13"/>
      <c r="J32" s="10">
        <f t="shared" si="1"/>
        <v>0</v>
      </c>
      <c r="K32" s="10" t="str">
        <f t="shared" si="2"/>
        <v/>
      </c>
      <c r="L32" s="15"/>
      <c r="M32" s="16"/>
    </row>
    <row r="33" spans="1:13" ht="22.5" customHeight="1" x14ac:dyDescent="0.2">
      <c r="A33" s="1">
        <v>28</v>
      </c>
      <c r="B33" s="11"/>
      <c r="C33" s="91"/>
      <c r="D33" s="110"/>
      <c r="E33" s="11"/>
      <c r="F33" s="104"/>
      <c r="G33" s="12"/>
      <c r="H33" s="12"/>
      <c r="I33" s="13"/>
      <c r="J33" s="10">
        <f t="shared" si="1"/>
        <v>0</v>
      </c>
      <c r="K33" s="10" t="str">
        <f t="shared" si="2"/>
        <v/>
      </c>
      <c r="L33" s="15"/>
      <c r="M33" s="16"/>
    </row>
    <row r="34" spans="1:13" ht="22.5" customHeight="1" x14ac:dyDescent="0.2">
      <c r="A34" s="1">
        <v>29</v>
      </c>
      <c r="B34" s="11"/>
      <c r="C34" s="91"/>
      <c r="D34" s="110"/>
      <c r="E34" s="11"/>
      <c r="F34" s="104"/>
      <c r="G34" s="12"/>
      <c r="H34" s="12"/>
      <c r="I34" s="13"/>
      <c r="J34" s="10">
        <f t="shared" si="1"/>
        <v>0</v>
      </c>
      <c r="K34" s="10" t="str">
        <f t="shared" si="2"/>
        <v/>
      </c>
      <c r="L34" s="15"/>
      <c r="M34" s="16"/>
    </row>
    <row r="35" spans="1:13" ht="22.5" customHeight="1" x14ac:dyDescent="0.2">
      <c r="A35" s="1">
        <v>30</v>
      </c>
      <c r="B35" s="139" t="s">
        <v>11</v>
      </c>
      <c r="C35" s="139"/>
      <c r="D35" s="139"/>
      <c r="E35" s="2"/>
      <c r="F35" s="103"/>
      <c r="G35" s="6">
        <f>SUM(G6:G34)</f>
        <v>400000</v>
      </c>
      <c r="H35" s="6">
        <f>SUM(H6:H34)</f>
        <v>3508058</v>
      </c>
      <c r="I35" s="7"/>
      <c r="J35" s="5">
        <f>SUM(J6:J34)</f>
        <v>2635657</v>
      </c>
      <c r="K35" s="5" t="str">
        <f t="shared" si="2"/>
        <v/>
      </c>
      <c r="L35" s="137">
        <f>COUNT(H6:H34)</f>
        <v>4</v>
      </c>
      <c r="M35" s="138"/>
    </row>
    <row r="36" spans="1:13" ht="22.5" customHeight="1" x14ac:dyDescent="0.2">
      <c r="B36" s="139" t="s">
        <v>12</v>
      </c>
      <c r="C36" s="139"/>
      <c r="D36" s="139"/>
      <c r="E36" s="2"/>
      <c r="F36" s="103"/>
      <c r="G36" s="81">
        <f>'2月'!G36+'3月'!G35</f>
        <v>3800000</v>
      </c>
      <c r="H36" s="81">
        <f>'2月'!H36+'3月'!H35</f>
        <v>5141698</v>
      </c>
      <c r="I36" s="82"/>
      <c r="J36" s="81">
        <f>'2月'!J36+J35</f>
        <v>4003977</v>
      </c>
      <c r="K36" s="5" t="str">
        <f t="shared" si="2"/>
        <v/>
      </c>
      <c r="L36" s="137">
        <f>'2月'!L36:M36+L35</f>
        <v>6</v>
      </c>
      <c r="M36" s="138"/>
    </row>
  </sheetData>
  <mergeCells count="16">
    <mergeCell ref="L35:M35"/>
    <mergeCell ref="B36:D36"/>
    <mergeCell ref="L36:M36"/>
    <mergeCell ref="B35:D35"/>
    <mergeCell ref="L4:M5"/>
    <mergeCell ref="J2:K2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</mergeCells>
  <phoneticPr fontId="2"/>
  <dataValidations count="3">
    <dataValidation imeMode="on" allowBlank="1" showInputMessage="1" showErrorMessage="1" sqref="P4 AC4 R4 Z4 V4:W4" xr:uid="{72F232ED-2457-4DB3-A96C-3AD4E8C785B1}"/>
    <dataValidation imeMode="off" allowBlank="1" showInputMessage="1" showErrorMessage="1" sqref="K7:K36 J6:J35" xr:uid="{00000000-0002-0000-0C00-000000000000}"/>
    <dataValidation type="list" allowBlank="1" showInputMessage="1" showErrorMessage="1" sqref="D8:D34" xr:uid="{842F7986-98DF-425D-B0E6-182497F68A45}">
      <formula1>$P$4:$AC$4</formula1>
    </dataValidation>
  </dataValidations>
  <printOptions horizontalCentered="1"/>
  <pageMargins left="0.59055118110236227" right="0.19685039370078741" top="0.51181102362204722" bottom="0.51181102362204722" header="0.31496062992125984" footer="0.31496062992125984"/>
  <pageSetup paperSize="9" orientation="portrait" r:id="rId1"/>
  <headerFooter>
    <oddHeader>&amp;C&amp;F&amp;A&amp;R&amp;D</oddHeader>
  </headerFooter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T23"/>
  <sheetViews>
    <sheetView zoomScale="115" zoomScaleNormal="115" workbookViewId="0">
      <pane xSplit="2" ySplit="4" topLeftCell="C5" activePane="bottomRight" state="frozen"/>
      <selection activeCell="F17" sqref="F17:I17"/>
      <selection pane="topRight" activeCell="F17" sqref="F17:I17"/>
      <selection pane="bottomLeft" activeCell="F17" sqref="F17:I17"/>
      <selection pane="bottomRight" activeCell="F7" sqref="F7"/>
    </sheetView>
  </sheetViews>
  <sheetFormatPr defaultColWidth="9" defaultRowHeight="20.149999999999999" customHeight="1" x14ac:dyDescent="0.2"/>
  <cols>
    <col min="1" max="1" width="3.6328125" style="22" customWidth="1"/>
    <col min="2" max="2" width="7.7265625" style="22" bestFit="1" customWidth="1"/>
    <col min="3" max="19" width="7.90625" style="22" customWidth="1"/>
    <col min="20" max="16384" width="9" style="22"/>
  </cols>
  <sheetData>
    <row r="1" spans="1:20" ht="28" customHeight="1" x14ac:dyDescent="0.2">
      <c r="B1" s="119">
        <v>20</v>
      </c>
      <c r="C1" s="120">
        <f>'4月'!C1</f>
        <v>23</v>
      </c>
      <c r="D1" s="119" t="s">
        <v>97</v>
      </c>
      <c r="P1" s="48" t="s">
        <v>14</v>
      </c>
      <c r="Q1" s="153"/>
      <c r="R1" s="153"/>
      <c r="S1" s="153"/>
      <c r="T1" s="153"/>
    </row>
    <row r="2" spans="1:20" ht="28" customHeight="1" x14ac:dyDescent="0.2"/>
    <row r="3" spans="1:20" ht="28" customHeight="1" x14ac:dyDescent="0.2">
      <c r="A3" s="26"/>
      <c r="B3" s="27"/>
      <c r="C3" s="159" t="s">
        <v>33</v>
      </c>
      <c r="D3" s="159"/>
      <c r="E3" s="159"/>
      <c r="F3" s="159"/>
      <c r="G3" s="159" t="s">
        <v>37</v>
      </c>
      <c r="H3" s="159"/>
      <c r="I3" s="159"/>
      <c r="J3" s="159"/>
      <c r="K3" s="159" t="s">
        <v>41</v>
      </c>
      <c r="L3" s="159"/>
      <c r="M3" s="159"/>
      <c r="N3" s="159"/>
      <c r="O3" s="159" t="s">
        <v>45</v>
      </c>
      <c r="P3" s="159"/>
      <c r="Q3" s="159"/>
      <c r="R3" s="159"/>
      <c r="S3" s="149" t="s">
        <v>49</v>
      </c>
    </row>
    <row r="4" spans="1:20" ht="28" customHeight="1" x14ac:dyDescent="0.2">
      <c r="A4" s="28"/>
      <c r="B4" s="29"/>
      <c r="C4" s="36" t="s">
        <v>30</v>
      </c>
      <c r="D4" s="36" t="s">
        <v>31</v>
      </c>
      <c r="E4" s="36" t="s">
        <v>32</v>
      </c>
      <c r="F4" s="36" t="s">
        <v>49</v>
      </c>
      <c r="G4" s="36" t="s">
        <v>34</v>
      </c>
      <c r="H4" s="36" t="s">
        <v>35</v>
      </c>
      <c r="I4" s="99" t="s">
        <v>36</v>
      </c>
      <c r="J4" s="36" t="s">
        <v>49</v>
      </c>
      <c r="K4" s="36" t="s">
        <v>38</v>
      </c>
      <c r="L4" s="36" t="s">
        <v>39</v>
      </c>
      <c r="M4" s="36" t="s">
        <v>40</v>
      </c>
      <c r="N4" s="36" t="s">
        <v>49</v>
      </c>
      <c r="O4" s="36" t="s">
        <v>42</v>
      </c>
      <c r="P4" s="36" t="s">
        <v>43</v>
      </c>
      <c r="Q4" s="36" t="s">
        <v>44</v>
      </c>
      <c r="R4" s="36" t="s">
        <v>49</v>
      </c>
      <c r="S4" s="149"/>
    </row>
    <row r="5" spans="1:20" ht="28" customHeight="1" x14ac:dyDescent="0.2">
      <c r="A5" s="149" t="s">
        <v>88</v>
      </c>
      <c r="B5" s="149"/>
      <c r="C5" s="23">
        <f>+'4月'!P3</f>
        <v>300000</v>
      </c>
      <c r="D5" s="23">
        <f>+'5月'!P3</f>
        <v>300000</v>
      </c>
      <c r="E5" s="23">
        <f>+'6月'!P3</f>
        <v>300000</v>
      </c>
      <c r="F5" s="23">
        <f>SUM(C5:E5)</f>
        <v>900000</v>
      </c>
      <c r="G5" s="23">
        <f>+'7月'!P3</f>
        <v>300000</v>
      </c>
      <c r="H5" s="23">
        <f>+'８月'!P3</f>
        <v>300000</v>
      </c>
      <c r="I5" s="100">
        <f>+'9月'!P3</f>
        <v>300000</v>
      </c>
      <c r="J5" s="23">
        <f>SUM(G5:I5)</f>
        <v>900000</v>
      </c>
      <c r="K5" s="23">
        <f>+'10月'!P3</f>
        <v>300000</v>
      </c>
      <c r="L5" s="23">
        <f>'11月 '!P3</f>
        <v>300000</v>
      </c>
      <c r="M5" s="23">
        <f>'12月'!P3</f>
        <v>300000</v>
      </c>
      <c r="N5" s="23">
        <f t="shared" ref="N5:N19" si="0">SUM(K5:M5)</f>
        <v>900000</v>
      </c>
      <c r="O5" s="23">
        <f>'1月'!P3</f>
        <v>300000</v>
      </c>
      <c r="P5" s="23">
        <f>+'2月'!P3</f>
        <v>400000</v>
      </c>
      <c r="Q5" s="23">
        <f>+'3月'!P3</f>
        <v>400000</v>
      </c>
      <c r="R5" s="23">
        <f t="shared" ref="R5:R19" si="1">SUM(O5:Q5)</f>
        <v>1100000</v>
      </c>
      <c r="S5" s="23">
        <f>+F5+J5+N5+R5</f>
        <v>3800000</v>
      </c>
    </row>
    <row r="6" spans="1:20" ht="28" customHeight="1" x14ac:dyDescent="0.2">
      <c r="A6" s="154" t="s">
        <v>52</v>
      </c>
      <c r="B6" s="41" t="s">
        <v>15</v>
      </c>
      <c r="C6" s="30">
        <f>+'4月'!P5</f>
        <v>0</v>
      </c>
      <c r="D6" s="30">
        <f>+'5月'!P5</f>
        <v>0</v>
      </c>
      <c r="E6" s="30">
        <f>+'6月'!P5</f>
        <v>0</v>
      </c>
      <c r="F6" s="31">
        <f>SUM(C6:E6)</f>
        <v>0</v>
      </c>
      <c r="G6" s="30">
        <f>+'7月'!P5</f>
        <v>0</v>
      </c>
      <c r="H6" s="30">
        <f>+'８月'!P5</f>
        <v>0</v>
      </c>
      <c r="I6" s="30">
        <f>+'9月'!P5</f>
        <v>0</v>
      </c>
      <c r="J6" s="31">
        <f t="shared" ref="J6:J19" si="2">SUM(G6:I6)</f>
        <v>0</v>
      </c>
      <c r="K6" s="30">
        <f>'10月'!P5</f>
        <v>0</v>
      </c>
      <c r="L6" s="30">
        <f>'11月 '!P5</f>
        <v>0</v>
      </c>
      <c r="M6" s="30">
        <f>'12月'!P5</f>
        <v>0</v>
      </c>
      <c r="N6" s="31">
        <f t="shared" si="0"/>
        <v>0</v>
      </c>
      <c r="O6" s="30">
        <f>'1月'!P5</f>
        <v>0</v>
      </c>
      <c r="P6" s="30">
        <f>+'2月'!P5</f>
        <v>0</v>
      </c>
      <c r="Q6" s="30">
        <f>+'3月'!P5</f>
        <v>0</v>
      </c>
      <c r="R6" s="31">
        <f t="shared" si="1"/>
        <v>0</v>
      </c>
      <c r="S6" s="31">
        <f t="shared" ref="S6:S19" si="3">+F6+J6+N6+R6</f>
        <v>0</v>
      </c>
    </row>
    <row r="7" spans="1:20" ht="28" customHeight="1" x14ac:dyDescent="0.2">
      <c r="A7" s="155"/>
      <c r="B7" s="42" t="s">
        <v>16</v>
      </c>
      <c r="C7" s="32">
        <f>+'4月'!Q5</f>
        <v>0</v>
      </c>
      <c r="D7" s="32">
        <f>+'5月'!Q5</f>
        <v>0</v>
      </c>
      <c r="E7" s="32">
        <f>+'6月'!Q5</f>
        <v>0</v>
      </c>
      <c r="F7" s="33">
        <f t="shared" ref="F7:F19" si="4">SUM(C7:E7)</f>
        <v>0</v>
      </c>
      <c r="G7" s="32">
        <f>+'7月'!Q5</f>
        <v>0</v>
      </c>
      <c r="H7" s="32">
        <f>+'８月'!Q5</f>
        <v>0</v>
      </c>
      <c r="I7" s="32">
        <f>+'9月'!Q5</f>
        <v>0</v>
      </c>
      <c r="J7" s="33">
        <f t="shared" si="2"/>
        <v>0</v>
      </c>
      <c r="K7" s="32">
        <f>'10月'!Q5</f>
        <v>0</v>
      </c>
      <c r="L7" s="32">
        <f>'11月 '!Q5</f>
        <v>0</v>
      </c>
      <c r="M7" s="32">
        <f>'12月'!Q5</f>
        <v>0</v>
      </c>
      <c r="N7" s="33">
        <f t="shared" si="0"/>
        <v>0</v>
      </c>
      <c r="O7" s="32">
        <f>+'1月'!Q5</f>
        <v>265320</v>
      </c>
      <c r="P7" s="32">
        <f>+'2月'!Q5</f>
        <v>0</v>
      </c>
      <c r="Q7" s="32">
        <f>+'3月'!Q5</f>
        <v>265320</v>
      </c>
      <c r="R7" s="33">
        <f t="shared" si="1"/>
        <v>530640</v>
      </c>
      <c r="S7" s="33">
        <f t="shared" si="3"/>
        <v>530640</v>
      </c>
    </row>
    <row r="8" spans="1:20" ht="28" customHeight="1" x14ac:dyDescent="0.2">
      <c r="A8" s="155"/>
      <c r="B8" s="42" t="s">
        <v>17</v>
      </c>
      <c r="C8" s="32">
        <f>+'4月'!R5</f>
        <v>0</v>
      </c>
      <c r="D8" s="32">
        <f>+'5月'!R5</f>
        <v>0</v>
      </c>
      <c r="E8" s="32">
        <f>+'6月'!R5</f>
        <v>0</v>
      </c>
      <c r="F8" s="33">
        <f t="shared" si="4"/>
        <v>0</v>
      </c>
      <c r="G8" s="32">
        <f>+'7月'!R5</f>
        <v>0</v>
      </c>
      <c r="H8" s="32">
        <f>+'８月'!R5</f>
        <v>0</v>
      </c>
      <c r="I8" s="32">
        <f>'9月'!R5</f>
        <v>0</v>
      </c>
      <c r="J8" s="33">
        <f t="shared" si="2"/>
        <v>0</v>
      </c>
      <c r="K8" s="32">
        <f>'10月'!R5</f>
        <v>0</v>
      </c>
      <c r="L8" s="32">
        <f>'11月 '!R5</f>
        <v>0</v>
      </c>
      <c r="M8" s="32">
        <f>'12月'!R5</f>
        <v>0</v>
      </c>
      <c r="N8" s="33">
        <f t="shared" si="0"/>
        <v>0</v>
      </c>
      <c r="O8" s="32">
        <f>+'1月'!R5</f>
        <v>0</v>
      </c>
      <c r="P8" s="32">
        <f>+'2月'!R5</f>
        <v>0</v>
      </c>
      <c r="Q8" s="32">
        <f>+'3月'!R5</f>
        <v>19329</v>
      </c>
      <c r="R8" s="33">
        <f t="shared" si="1"/>
        <v>19329</v>
      </c>
      <c r="S8" s="33">
        <f t="shared" si="3"/>
        <v>19329</v>
      </c>
    </row>
    <row r="9" spans="1:20" ht="28" customHeight="1" x14ac:dyDescent="0.2">
      <c r="A9" s="156"/>
      <c r="B9" s="43" t="s">
        <v>18</v>
      </c>
      <c r="C9" s="39">
        <f>+'4月'!S5</f>
        <v>0</v>
      </c>
      <c r="D9" s="39">
        <f>+'5月'!S5</f>
        <v>0</v>
      </c>
      <c r="E9" s="39">
        <f>+'6月'!S5</f>
        <v>0</v>
      </c>
      <c r="F9" s="37">
        <f t="shared" si="4"/>
        <v>0</v>
      </c>
      <c r="G9" s="34">
        <f>+'7月'!S5</f>
        <v>0</v>
      </c>
      <c r="H9" s="34">
        <f>+'８月'!S5</f>
        <v>0</v>
      </c>
      <c r="I9" s="34">
        <f>+'9月'!S5</f>
        <v>0</v>
      </c>
      <c r="J9" s="35">
        <f t="shared" si="2"/>
        <v>0</v>
      </c>
      <c r="K9" s="34">
        <f>'10月'!S5</f>
        <v>0</v>
      </c>
      <c r="L9" s="34">
        <f>'11月 '!S5</f>
        <v>0</v>
      </c>
      <c r="M9" s="34">
        <f>'12月'!S5</f>
        <v>0</v>
      </c>
      <c r="N9" s="35">
        <f t="shared" si="0"/>
        <v>0</v>
      </c>
      <c r="O9" s="39">
        <f>+'1月'!S5</f>
        <v>0</v>
      </c>
      <c r="P9" s="39">
        <f>+'2月'!S5</f>
        <v>0</v>
      </c>
      <c r="Q9" s="39">
        <f>+'3月'!S5</f>
        <v>0</v>
      </c>
      <c r="R9" s="37">
        <f t="shared" si="1"/>
        <v>0</v>
      </c>
      <c r="S9" s="37">
        <f t="shared" si="3"/>
        <v>0</v>
      </c>
    </row>
    <row r="10" spans="1:20" ht="28" customHeight="1" x14ac:dyDescent="0.2">
      <c r="A10" s="160" t="s">
        <v>53</v>
      </c>
      <c r="B10" s="44" t="s">
        <v>55</v>
      </c>
      <c r="C10" s="30">
        <f>+'4月'!T5</f>
        <v>0</v>
      </c>
      <c r="D10" s="30">
        <f>+'5月'!T5</f>
        <v>0</v>
      </c>
      <c r="E10" s="30">
        <f>+'6月'!T5</f>
        <v>0</v>
      </c>
      <c r="F10" s="31">
        <f t="shared" si="4"/>
        <v>0</v>
      </c>
      <c r="G10" s="30">
        <f>+'7月'!T5</f>
        <v>0</v>
      </c>
      <c r="H10" s="30">
        <f>+'８月'!T5</f>
        <v>0</v>
      </c>
      <c r="I10" s="30">
        <f>+'9月'!T5</f>
        <v>0</v>
      </c>
      <c r="J10" s="31">
        <f t="shared" si="2"/>
        <v>0</v>
      </c>
      <c r="K10" s="30">
        <f>'10月'!T5</f>
        <v>0</v>
      </c>
      <c r="L10" s="30">
        <f>'11月 '!T5</f>
        <v>0</v>
      </c>
      <c r="M10" s="30">
        <f>'12月'!T5</f>
        <v>0</v>
      </c>
      <c r="N10" s="31">
        <f t="shared" si="0"/>
        <v>0</v>
      </c>
      <c r="O10" s="30">
        <f>+'1月'!T5</f>
        <v>0</v>
      </c>
      <c r="P10" s="30">
        <f>+'2月'!T5</f>
        <v>0</v>
      </c>
      <c r="Q10" s="30">
        <f>+'3月'!T5</f>
        <v>0</v>
      </c>
      <c r="R10" s="31">
        <f t="shared" si="1"/>
        <v>0</v>
      </c>
      <c r="S10" s="31">
        <f t="shared" si="3"/>
        <v>0</v>
      </c>
    </row>
    <row r="11" spans="1:20" ht="28" customHeight="1" x14ac:dyDescent="0.2">
      <c r="A11" s="161"/>
      <c r="B11" s="45" t="s">
        <v>56</v>
      </c>
      <c r="C11" s="32">
        <f>+'4月'!U5</f>
        <v>0</v>
      </c>
      <c r="D11" s="32">
        <f>+'5月'!U5</f>
        <v>0</v>
      </c>
      <c r="E11" s="32">
        <f>+'6月'!U5</f>
        <v>0</v>
      </c>
      <c r="F11" s="33">
        <f t="shared" si="4"/>
        <v>0</v>
      </c>
      <c r="G11" s="32">
        <f>+'7月'!U5</f>
        <v>0</v>
      </c>
      <c r="H11" s="32">
        <f>+'８月'!U5</f>
        <v>0</v>
      </c>
      <c r="I11" s="32">
        <f>+'9月'!U5</f>
        <v>0</v>
      </c>
      <c r="J11" s="33">
        <f t="shared" si="2"/>
        <v>0</v>
      </c>
      <c r="K11" s="32">
        <f>'10月'!U5</f>
        <v>0</v>
      </c>
      <c r="L11" s="32">
        <f>'11月 '!U5</f>
        <v>0</v>
      </c>
      <c r="M11" s="32">
        <f>'12月'!U5</f>
        <v>0</v>
      </c>
      <c r="N11" s="33">
        <f t="shared" si="0"/>
        <v>0</v>
      </c>
      <c r="O11" s="32">
        <f>+'1月'!U5</f>
        <v>0</v>
      </c>
      <c r="P11" s="32">
        <f>+'2月'!U5</f>
        <v>0</v>
      </c>
      <c r="Q11" s="32">
        <f>+'3月'!U5</f>
        <v>0</v>
      </c>
      <c r="R11" s="33">
        <f t="shared" si="1"/>
        <v>0</v>
      </c>
      <c r="S11" s="33">
        <f t="shared" si="3"/>
        <v>0</v>
      </c>
    </row>
    <row r="12" spans="1:20" ht="28" customHeight="1" x14ac:dyDescent="0.2">
      <c r="A12" s="161"/>
      <c r="B12" s="45" t="s">
        <v>46</v>
      </c>
      <c r="C12" s="32">
        <f>+'4月'!V5</f>
        <v>0</v>
      </c>
      <c r="D12" s="32">
        <f>+'5月'!V5</f>
        <v>0</v>
      </c>
      <c r="E12" s="32">
        <f>+'6月'!V5</f>
        <v>0</v>
      </c>
      <c r="F12" s="33">
        <f t="shared" si="4"/>
        <v>0</v>
      </c>
      <c r="G12" s="32">
        <f>+'7月'!V5</f>
        <v>0</v>
      </c>
      <c r="H12" s="32">
        <f>+'８月'!V5</f>
        <v>0</v>
      </c>
      <c r="I12" s="32">
        <f>+'9月'!V5</f>
        <v>0</v>
      </c>
      <c r="J12" s="33">
        <f t="shared" si="2"/>
        <v>0</v>
      </c>
      <c r="K12" s="32">
        <f>'10月'!V5</f>
        <v>0</v>
      </c>
      <c r="L12" s="32">
        <f>'11月 '!V5</f>
        <v>0</v>
      </c>
      <c r="M12" s="32">
        <f>'12月'!V5</f>
        <v>0</v>
      </c>
      <c r="N12" s="33">
        <f t="shared" si="0"/>
        <v>0</v>
      </c>
      <c r="O12" s="32">
        <f>+'1月'!V5</f>
        <v>0</v>
      </c>
      <c r="P12" s="32">
        <f>+'2月'!V5</f>
        <v>0</v>
      </c>
      <c r="Q12" s="32">
        <f>+'3月'!V5</f>
        <v>0</v>
      </c>
      <c r="R12" s="33">
        <f t="shared" si="1"/>
        <v>0</v>
      </c>
      <c r="S12" s="33">
        <f t="shared" si="3"/>
        <v>0</v>
      </c>
    </row>
    <row r="13" spans="1:20" ht="28" customHeight="1" x14ac:dyDescent="0.2">
      <c r="A13" s="161"/>
      <c r="B13" s="42" t="s">
        <v>23</v>
      </c>
      <c r="C13" s="32">
        <f>+'4月'!W5</f>
        <v>0</v>
      </c>
      <c r="D13" s="32">
        <f>+'5月'!W5</f>
        <v>0</v>
      </c>
      <c r="E13" s="32">
        <f>+'6月'!W5</f>
        <v>0</v>
      </c>
      <c r="F13" s="33">
        <f t="shared" si="4"/>
        <v>0</v>
      </c>
      <c r="G13" s="32">
        <f>+'7月'!W5</f>
        <v>0</v>
      </c>
      <c r="H13" s="32">
        <f>+'８月'!W5</f>
        <v>0</v>
      </c>
      <c r="I13" s="32">
        <f>+'9月'!W5</f>
        <v>0</v>
      </c>
      <c r="J13" s="33">
        <f t="shared" si="2"/>
        <v>0</v>
      </c>
      <c r="K13" s="32">
        <f>'10月'!W5</f>
        <v>0</v>
      </c>
      <c r="L13" s="32">
        <f>'11月 '!W5</f>
        <v>0</v>
      </c>
      <c r="M13" s="32">
        <f>'12月'!W5</f>
        <v>0</v>
      </c>
      <c r="N13" s="33">
        <f t="shared" si="0"/>
        <v>0</v>
      </c>
      <c r="O13" s="32">
        <f>'1月'!W5</f>
        <v>0</v>
      </c>
      <c r="P13" s="32">
        <f>+'2月'!W5</f>
        <v>0</v>
      </c>
      <c r="Q13" s="32">
        <f>+'3月'!W5</f>
        <v>0</v>
      </c>
      <c r="R13" s="33">
        <f t="shared" si="1"/>
        <v>0</v>
      </c>
      <c r="S13" s="33">
        <f t="shared" si="3"/>
        <v>0</v>
      </c>
    </row>
    <row r="14" spans="1:20" ht="28" customHeight="1" x14ac:dyDescent="0.2">
      <c r="A14" s="161"/>
      <c r="B14" s="45" t="s">
        <v>57</v>
      </c>
      <c r="C14" s="32">
        <f>+'4月'!X5</f>
        <v>0</v>
      </c>
      <c r="D14" s="32">
        <f>+'5月'!X5</f>
        <v>0</v>
      </c>
      <c r="E14" s="32">
        <f>+'6月'!X5</f>
        <v>0</v>
      </c>
      <c r="F14" s="33">
        <f t="shared" si="4"/>
        <v>0</v>
      </c>
      <c r="G14" s="32">
        <f>+'7月'!X5</f>
        <v>0</v>
      </c>
      <c r="H14" s="32">
        <f>+'８月'!X5</f>
        <v>0</v>
      </c>
      <c r="I14" s="32">
        <f>+'9月'!X5</f>
        <v>0</v>
      </c>
      <c r="J14" s="33">
        <f t="shared" si="2"/>
        <v>0</v>
      </c>
      <c r="K14" s="32">
        <f>'10月'!X5</f>
        <v>0</v>
      </c>
      <c r="L14" s="32">
        <f>'11月 '!X5</f>
        <v>0</v>
      </c>
      <c r="M14" s="32">
        <f>'12月'!X5</f>
        <v>0</v>
      </c>
      <c r="N14" s="33">
        <f t="shared" si="0"/>
        <v>0</v>
      </c>
      <c r="O14" s="32">
        <f>'1月'!X5</f>
        <v>0</v>
      </c>
      <c r="P14" s="32">
        <f>+'2月'!X5</f>
        <v>0</v>
      </c>
      <c r="Q14" s="32">
        <f>+'3月'!X5</f>
        <v>0</v>
      </c>
      <c r="R14" s="33">
        <f t="shared" si="1"/>
        <v>0</v>
      </c>
      <c r="S14" s="33">
        <f t="shared" si="3"/>
        <v>0</v>
      </c>
    </row>
    <row r="15" spans="1:20" ht="28" customHeight="1" x14ac:dyDescent="0.2">
      <c r="A15" s="162"/>
      <c r="B15" s="68" t="s">
        <v>89</v>
      </c>
      <c r="C15" s="62">
        <f>+'4月'!Y5</f>
        <v>0</v>
      </c>
      <c r="D15" s="62">
        <f>+'5月'!Y5</f>
        <v>0</v>
      </c>
      <c r="E15" s="62">
        <f>+'6月'!Y5</f>
        <v>0</v>
      </c>
      <c r="F15" s="63">
        <f>SUM(C15:E15)</f>
        <v>0</v>
      </c>
      <c r="G15" s="34">
        <f>+'7月'!Y5</f>
        <v>0</v>
      </c>
      <c r="H15" s="34">
        <f>+'８月'!Y5</f>
        <v>0</v>
      </c>
      <c r="I15" s="34">
        <f>+'9月'!Y5</f>
        <v>0</v>
      </c>
      <c r="J15" s="35">
        <f>SUM(G15:I15)</f>
        <v>0</v>
      </c>
      <c r="K15" s="34">
        <f>'10月'!Y5</f>
        <v>0</v>
      </c>
      <c r="L15" s="34">
        <f>'11月 '!Y5</f>
        <v>0</v>
      </c>
      <c r="M15" s="34">
        <f>'12月'!Y5</f>
        <v>0</v>
      </c>
      <c r="N15" s="35">
        <f t="shared" ref="N15" si="5">SUM(K15:M15)</f>
        <v>0</v>
      </c>
      <c r="O15" s="34">
        <f>'1月'!Y5</f>
        <v>0</v>
      </c>
      <c r="P15" s="34">
        <f>+'2月'!Y5</f>
        <v>0</v>
      </c>
      <c r="Q15" s="34">
        <f>+'3月'!Y5</f>
        <v>0</v>
      </c>
      <c r="R15" s="35">
        <f t="shared" ref="R15" si="6">SUM(O15:Q15)</f>
        <v>0</v>
      </c>
      <c r="S15" s="63">
        <f t="shared" ref="S15" si="7">+F15+J15+N15+R15</f>
        <v>0</v>
      </c>
    </row>
    <row r="16" spans="1:20" ht="28" customHeight="1" x14ac:dyDescent="0.2">
      <c r="A16" s="157" t="s">
        <v>54</v>
      </c>
      <c r="B16" s="46" t="s">
        <v>47</v>
      </c>
      <c r="C16" s="40">
        <f>'4月'!Z5</f>
        <v>0</v>
      </c>
      <c r="D16" s="40">
        <f>+'5月'!Z5</f>
        <v>0</v>
      </c>
      <c r="E16" s="40">
        <f>+'6月'!Z5</f>
        <v>0</v>
      </c>
      <c r="F16" s="38">
        <f t="shared" si="4"/>
        <v>0</v>
      </c>
      <c r="G16" s="30">
        <f>+'7月'!Z5</f>
        <v>0</v>
      </c>
      <c r="H16" s="30">
        <f>+'８月'!Z5</f>
        <v>0</v>
      </c>
      <c r="I16" s="30">
        <f>+'9月'!Z5</f>
        <v>0</v>
      </c>
      <c r="J16" s="31">
        <f t="shared" si="2"/>
        <v>0</v>
      </c>
      <c r="K16" s="30">
        <f>'10月'!Z5</f>
        <v>0</v>
      </c>
      <c r="L16" s="30">
        <f>'11月 '!Z5</f>
        <v>0</v>
      </c>
      <c r="M16" s="30">
        <f>'12月'!Z5</f>
        <v>0</v>
      </c>
      <c r="N16" s="38">
        <f t="shared" si="0"/>
        <v>0</v>
      </c>
      <c r="O16" s="40">
        <f>'1月'!Z5</f>
        <v>1103000</v>
      </c>
      <c r="P16" s="40">
        <f>+'2月'!Z5</f>
        <v>0</v>
      </c>
      <c r="Q16" s="40">
        <f>+'3月'!Z5</f>
        <v>2351008</v>
      </c>
      <c r="R16" s="38">
        <f t="shared" si="1"/>
        <v>3454008</v>
      </c>
      <c r="S16" s="38">
        <f t="shared" si="3"/>
        <v>3454008</v>
      </c>
    </row>
    <row r="17" spans="1:19" ht="28" customHeight="1" x14ac:dyDescent="0.2">
      <c r="A17" s="155"/>
      <c r="B17" s="45" t="s">
        <v>48</v>
      </c>
      <c r="C17" s="32">
        <f>+'4月'!AA5</f>
        <v>0</v>
      </c>
      <c r="D17" s="32">
        <f>+'5月'!AA5</f>
        <v>0</v>
      </c>
      <c r="E17" s="32">
        <f>+'6月'!AA5</f>
        <v>0</v>
      </c>
      <c r="F17" s="33">
        <f t="shared" si="4"/>
        <v>0</v>
      </c>
      <c r="G17" s="32">
        <f>+'7月'!AA5</f>
        <v>0</v>
      </c>
      <c r="H17" s="32">
        <f>+'８月'!AA5</f>
        <v>0</v>
      </c>
      <c r="I17" s="32">
        <f>+'9月'!AA5</f>
        <v>0</v>
      </c>
      <c r="J17" s="33">
        <f t="shared" si="2"/>
        <v>0</v>
      </c>
      <c r="K17" s="32">
        <f>'10月'!AA5</f>
        <v>0</v>
      </c>
      <c r="L17" s="32">
        <f>'11月 '!AA5</f>
        <v>0</v>
      </c>
      <c r="M17" s="32">
        <f>'12月'!AA5</f>
        <v>0</v>
      </c>
      <c r="N17" s="33">
        <f t="shared" si="0"/>
        <v>0</v>
      </c>
      <c r="O17" s="32">
        <f>'1月'!AA5</f>
        <v>0</v>
      </c>
      <c r="P17" s="32">
        <f>+'2月'!AA5</f>
        <v>0</v>
      </c>
      <c r="Q17" s="32">
        <f>+'3月'!AA5</f>
        <v>0</v>
      </c>
      <c r="R17" s="33">
        <f t="shared" si="1"/>
        <v>0</v>
      </c>
      <c r="S17" s="33">
        <f t="shared" si="3"/>
        <v>0</v>
      </c>
    </row>
    <row r="18" spans="1:19" ht="28" customHeight="1" x14ac:dyDescent="0.2">
      <c r="A18" s="155"/>
      <c r="B18" s="45" t="s">
        <v>58</v>
      </c>
      <c r="C18" s="32">
        <f>+'4月'!AB5</f>
        <v>0</v>
      </c>
      <c r="D18" s="32">
        <f>+'5月'!AB5</f>
        <v>0</v>
      </c>
      <c r="E18" s="32">
        <f>+'6月'!AB5</f>
        <v>0</v>
      </c>
      <c r="F18" s="33">
        <f t="shared" si="4"/>
        <v>0</v>
      </c>
      <c r="G18" s="32">
        <f>+'7月'!AB5</f>
        <v>0</v>
      </c>
      <c r="H18" s="32">
        <f>+'８月'!AB5</f>
        <v>0</v>
      </c>
      <c r="I18" s="32">
        <f>+'9月'!AB5</f>
        <v>0</v>
      </c>
      <c r="J18" s="33">
        <f t="shared" si="2"/>
        <v>0</v>
      </c>
      <c r="K18" s="32">
        <f>'10月'!AB5</f>
        <v>0</v>
      </c>
      <c r="L18" s="32">
        <f>'11月 '!AB5</f>
        <v>0</v>
      </c>
      <c r="M18" s="32">
        <f>'12月'!AB5</f>
        <v>0</v>
      </c>
      <c r="N18" s="33">
        <f t="shared" si="0"/>
        <v>0</v>
      </c>
      <c r="O18" s="32">
        <f>'1月'!AB5</f>
        <v>0</v>
      </c>
      <c r="P18" s="32">
        <f>+'2月'!AB5</f>
        <v>0</v>
      </c>
      <c r="Q18" s="32">
        <f>+'3月'!AB5</f>
        <v>0</v>
      </c>
      <c r="R18" s="33">
        <f t="shared" si="1"/>
        <v>0</v>
      </c>
      <c r="S18" s="33">
        <f t="shared" si="3"/>
        <v>0</v>
      </c>
    </row>
    <row r="19" spans="1:19" ht="28" customHeight="1" x14ac:dyDescent="0.2">
      <c r="A19" s="158"/>
      <c r="B19" s="47" t="s">
        <v>27</v>
      </c>
      <c r="C19" s="34">
        <f>+'4月'!AC5</f>
        <v>0</v>
      </c>
      <c r="D19" s="34">
        <f>+'5月'!AC5</f>
        <v>0</v>
      </c>
      <c r="E19" s="34">
        <f>+'6月'!AC5</f>
        <v>0</v>
      </c>
      <c r="F19" s="35">
        <f t="shared" si="4"/>
        <v>0</v>
      </c>
      <c r="G19" s="34">
        <f>+'7月'!AC5</f>
        <v>0</v>
      </c>
      <c r="H19" s="34">
        <f>+'８月'!AC5</f>
        <v>0</v>
      </c>
      <c r="I19" s="34">
        <f>+'9月'!AC5</f>
        <v>0</v>
      </c>
      <c r="J19" s="35">
        <f t="shared" si="2"/>
        <v>0</v>
      </c>
      <c r="K19" s="34">
        <f>'10月'!AC5</f>
        <v>0</v>
      </c>
      <c r="L19" s="34">
        <f>'11月 '!AC5</f>
        <v>0</v>
      </c>
      <c r="M19" s="34">
        <f>'12月'!AC5</f>
        <v>0</v>
      </c>
      <c r="N19" s="35">
        <f t="shared" si="0"/>
        <v>0</v>
      </c>
      <c r="O19" s="32">
        <f>'1月'!AC5</f>
        <v>0</v>
      </c>
      <c r="P19" s="32">
        <f>+'2月'!AC5</f>
        <v>0</v>
      </c>
      <c r="Q19" s="32">
        <f>+'3月'!AC5</f>
        <v>0</v>
      </c>
      <c r="R19" s="35">
        <f t="shared" si="1"/>
        <v>0</v>
      </c>
      <c r="S19" s="35">
        <f t="shared" si="3"/>
        <v>0</v>
      </c>
    </row>
    <row r="20" spans="1:19" ht="28" customHeight="1" x14ac:dyDescent="0.2">
      <c r="A20" s="149" t="s">
        <v>60</v>
      </c>
      <c r="B20" s="149"/>
      <c r="C20" s="23">
        <f>SUM(C6:C19)</f>
        <v>0</v>
      </c>
      <c r="D20" s="23">
        <f>SUM(D6:D19)</f>
        <v>0</v>
      </c>
      <c r="E20" s="23">
        <f>SUM(E6:E19)</f>
        <v>0</v>
      </c>
      <c r="F20" s="23">
        <f>SUM(F6:F19)</f>
        <v>0</v>
      </c>
      <c r="G20" s="23">
        <f t="shared" ref="G20:S20" si="8">SUM(G6:G19)</f>
        <v>0</v>
      </c>
      <c r="H20" s="23">
        <f t="shared" ref="H20" si="9">SUM(H6:H19)</f>
        <v>0</v>
      </c>
      <c r="I20" s="100">
        <f>SUM(I6:I19)</f>
        <v>0</v>
      </c>
      <c r="J20" s="23">
        <f>SUM(J6:J19)</f>
        <v>0</v>
      </c>
      <c r="K20" s="23">
        <f t="shared" si="8"/>
        <v>0</v>
      </c>
      <c r="L20" s="23">
        <f t="shared" si="8"/>
        <v>0</v>
      </c>
      <c r="M20" s="23">
        <f t="shared" si="8"/>
        <v>0</v>
      </c>
      <c r="N20" s="23">
        <f>SUM(N6:N19)</f>
        <v>0</v>
      </c>
      <c r="O20" s="23">
        <f t="shared" si="8"/>
        <v>1368320</v>
      </c>
      <c r="P20" s="23">
        <f t="shared" si="8"/>
        <v>0</v>
      </c>
      <c r="Q20" s="23">
        <f t="shared" si="8"/>
        <v>2635657</v>
      </c>
      <c r="R20" s="23">
        <f t="shared" si="8"/>
        <v>4003977</v>
      </c>
      <c r="S20" s="23">
        <f t="shared" si="8"/>
        <v>4003977</v>
      </c>
    </row>
    <row r="21" spans="1:19" ht="28" customHeight="1" x14ac:dyDescent="0.2">
      <c r="A21" s="149" t="s">
        <v>59</v>
      </c>
      <c r="B21" s="149"/>
      <c r="C21" s="23">
        <f>+C5-C20</f>
        <v>300000</v>
      </c>
      <c r="D21" s="23">
        <f>+C21+D5-D20</f>
        <v>600000</v>
      </c>
      <c r="E21" s="23">
        <f>+D21+E5-E20</f>
        <v>900000</v>
      </c>
      <c r="F21" s="23">
        <f>+F5-F20</f>
        <v>900000</v>
      </c>
      <c r="G21" s="23">
        <f>+E21+G5-G20</f>
        <v>1200000</v>
      </c>
      <c r="H21" s="23">
        <f>+F21+H5-H20</f>
        <v>1200000</v>
      </c>
      <c r="I21" s="100">
        <f>+H21+I5-I20</f>
        <v>1500000</v>
      </c>
      <c r="J21" s="23">
        <f>+F21+J5-J20</f>
        <v>1800000</v>
      </c>
      <c r="K21" s="23">
        <f>+I21+K5-K20</f>
        <v>1800000</v>
      </c>
      <c r="L21" s="23">
        <f>+K21+L5-L20</f>
        <v>2100000</v>
      </c>
      <c r="M21" s="23">
        <f>+L21+M5-M20</f>
        <v>2400000</v>
      </c>
      <c r="N21" s="23">
        <f>+J21+N5-N20</f>
        <v>2700000</v>
      </c>
      <c r="O21" s="23">
        <f>+M21+O5-O20</f>
        <v>1331680</v>
      </c>
      <c r="P21" s="23">
        <f>+O21+P5-P20</f>
        <v>1731680</v>
      </c>
      <c r="Q21" s="23">
        <f>+P21+Q5-Q20</f>
        <v>-503977</v>
      </c>
      <c r="R21" s="23">
        <f>+N21+R5-R20</f>
        <v>-203977</v>
      </c>
      <c r="S21" s="23">
        <f>+S5-S20</f>
        <v>-203977</v>
      </c>
    </row>
    <row r="22" spans="1:19" ht="20.149999999999999" customHeight="1" x14ac:dyDescent="0.2">
      <c r="H22" s="101"/>
    </row>
    <row r="23" spans="1:19" ht="20.149999999999999" customHeight="1" x14ac:dyDescent="0.2">
      <c r="H23" s="102"/>
    </row>
  </sheetData>
  <mergeCells count="12">
    <mergeCell ref="Q1:T1"/>
    <mergeCell ref="S3:S4"/>
    <mergeCell ref="A21:B21"/>
    <mergeCell ref="A20:B20"/>
    <mergeCell ref="A6:A9"/>
    <mergeCell ref="A16:A19"/>
    <mergeCell ref="A5:B5"/>
    <mergeCell ref="O3:R3"/>
    <mergeCell ref="K3:N3"/>
    <mergeCell ref="G3:J3"/>
    <mergeCell ref="C3:F3"/>
    <mergeCell ref="A10:A15"/>
  </mergeCells>
  <phoneticPr fontId="2"/>
  <dataValidations count="1">
    <dataValidation imeMode="on" allowBlank="1" showInputMessage="1" showErrorMessage="1" sqref="B12:B13 B6 B16 B8 B19" xr:uid="{00000000-0002-0000-0D00-000000000000}"/>
  </dataValidations>
  <printOptions horizontalCentered="1"/>
  <pageMargins left="0.19685039370078741" right="0.19685039370078741" top="0.59055118110236227" bottom="0.19685039370078741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C37"/>
  <sheetViews>
    <sheetView view="pageLayout" topLeftCell="B1" zoomScale="90" zoomScaleNormal="100" zoomScaleSheetLayoutView="100" zoomScalePageLayoutView="90" workbookViewId="0">
      <selection activeCell="F10" sqref="F10"/>
    </sheetView>
  </sheetViews>
  <sheetFormatPr defaultColWidth="9" defaultRowHeight="22.5" customHeight="1" x14ac:dyDescent="0.2"/>
  <cols>
    <col min="1" max="1" width="3" style="1" hidden="1" customWidth="1"/>
    <col min="2" max="2" width="3.08984375" style="1" customWidth="1"/>
    <col min="3" max="3" width="2.6328125" style="1" customWidth="1"/>
    <col min="4" max="4" width="13" style="1" bestFit="1" customWidth="1"/>
    <col min="5" max="5" width="8" style="1" customWidth="1"/>
    <col min="6" max="6" width="26.36328125" style="1" customWidth="1"/>
    <col min="7" max="7" width="8.08984375" style="1" customWidth="1"/>
    <col min="8" max="8" width="6.90625" style="1" customWidth="1"/>
    <col min="9" max="9" width="2.26953125" style="1" customWidth="1"/>
    <col min="10" max="10" width="7.08984375" style="1" customWidth="1"/>
    <col min="11" max="11" width="8.08984375" style="1" customWidth="1"/>
    <col min="12" max="12" width="2.08984375" style="1" customWidth="1"/>
    <col min="13" max="13" width="3.6328125" style="1" customWidth="1"/>
    <col min="14" max="14" width="0.453125" style="1" customWidth="1"/>
    <col min="15" max="15" width="5.6328125" style="1" customWidth="1"/>
    <col min="16" max="16" width="8.7265625" style="1" customWidth="1"/>
    <col min="17" max="17" width="8" style="1" customWidth="1"/>
    <col min="18" max="18" width="7.90625" style="1" customWidth="1"/>
    <col min="19" max="19" width="5.90625" style="1" customWidth="1"/>
    <col min="20" max="20" width="6.453125" style="1" customWidth="1"/>
    <col min="21" max="21" width="5.26953125" style="1" customWidth="1"/>
    <col min="22" max="22" width="6.90625" style="1" customWidth="1"/>
    <col min="23" max="23" width="5.7265625" style="1" customWidth="1"/>
    <col min="24" max="25" width="6.08984375" style="1" customWidth="1"/>
    <col min="26" max="26" width="7.90625" style="1" customWidth="1"/>
    <col min="27" max="27" width="5.7265625" style="1" customWidth="1"/>
    <col min="28" max="28" width="5.08984375" style="1" customWidth="1"/>
    <col min="29" max="29" width="4.7265625" style="1" customWidth="1"/>
    <col min="30" max="16384" width="9" style="1"/>
  </cols>
  <sheetData>
    <row r="1" spans="1:29" ht="22.5" customHeight="1" x14ac:dyDescent="0.2">
      <c r="B1" s="117">
        <v>20</v>
      </c>
      <c r="C1" s="118">
        <v>23</v>
      </c>
      <c r="D1" s="1" t="s">
        <v>93</v>
      </c>
      <c r="E1" s="1">
        <v>4</v>
      </c>
      <c r="F1" s="77" t="s">
        <v>96</v>
      </c>
      <c r="G1" s="18"/>
      <c r="H1" s="18"/>
      <c r="I1" s="18"/>
      <c r="J1" s="18"/>
      <c r="K1" s="18"/>
      <c r="L1" s="18"/>
      <c r="M1" s="18"/>
      <c r="O1" s="25" t="s">
        <v>29</v>
      </c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</row>
    <row r="2" spans="1:29" ht="22.5" customHeight="1" x14ac:dyDescent="0.2">
      <c r="B2" s="17"/>
      <c r="I2" s="22"/>
      <c r="J2" s="145"/>
      <c r="K2" s="145"/>
      <c r="L2" s="145"/>
      <c r="M2" s="145"/>
      <c r="O2" s="70" t="s">
        <v>50</v>
      </c>
      <c r="P2" s="72" t="s">
        <v>87</v>
      </c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</row>
    <row r="3" spans="1:29" ht="22.5" customHeight="1" x14ac:dyDescent="0.2">
      <c r="B3" s="17"/>
      <c r="I3" s="19"/>
      <c r="J3" s="20"/>
      <c r="L3" s="20"/>
      <c r="M3" s="20"/>
      <c r="O3" s="25"/>
      <c r="P3" s="21">
        <f>SUMIF($D$6:$D$300,P2,$G$6:$G$300)</f>
        <v>300000</v>
      </c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</row>
    <row r="4" spans="1:29" ht="22.5" customHeight="1" x14ac:dyDescent="0.2">
      <c r="B4" s="139" t="s">
        <v>0</v>
      </c>
      <c r="C4" s="139" t="s">
        <v>1</v>
      </c>
      <c r="D4" s="139" t="s">
        <v>2</v>
      </c>
      <c r="E4" s="140" t="s">
        <v>8</v>
      </c>
      <c r="F4" s="147" t="s">
        <v>13</v>
      </c>
      <c r="G4" s="139" t="s">
        <v>3</v>
      </c>
      <c r="H4" s="140" t="s">
        <v>6</v>
      </c>
      <c r="I4" s="146" t="s">
        <v>4</v>
      </c>
      <c r="J4" s="140" t="s">
        <v>7</v>
      </c>
      <c r="K4" s="139" t="s">
        <v>5</v>
      </c>
      <c r="L4" s="140" t="s">
        <v>91</v>
      </c>
      <c r="M4" s="139"/>
      <c r="N4" s="24"/>
      <c r="O4" s="71" t="s">
        <v>51</v>
      </c>
      <c r="P4" s="74" t="s">
        <v>15</v>
      </c>
      <c r="Q4" s="74" t="s">
        <v>16</v>
      </c>
      <c r="R4" s="74" t="s">
        <v>17</v>
      </c>
      <c r="S4" s="74" t="s">
        <v>18</v>
      </c>
      <c r="T4" s="75" t="s">
        <v>19</v>
      </c>
      <c r="U4" s="75" t="s">
        <v>20</v>
      </c>
      <c r="V4" s="76" t="s">
        <v>21</v>
      </c>
      <c r="W4" s="74" t="s">
        <v>23</v>
      </c>
      <c r="X4" s="76" t="s">
        <v>22</v>
      </c>
      <c r="Y4" s="76" t="s">
        <v>90</v>
      </c>
      <c r="Z4" s="75" t="s">
        <v>24</v>
      </c>
      <c r="AA4" s="76" t="s">
        <v>25</v>
      </c>
      <c r="AB4" s="76" t="s">
        <v>26</v>
      </c>
      <c r="AC4" s="74" t="s">
        <v>27</v>
      </c>
    </row>
    <row r="5" spans="1:29" ht="22.5" customHeight="1" x14ac:dyDescent="0.2">
      <c r="B5" s="139"/>
      <c r="C5" s="139"/>
      <c r="D5" s="139"/>
      <c r="E5" s="139"/>
      <c r="F5" s="148"/>
      <c r="G5" s="139"/>
      <c r="H5" s="139"/>
      <c r="I5" s="146"/>
      <c r="J5" s="139"/>
      <c r="K5" s="139"/>
      <c r="L5" s="139"/>
      <c r="M5" s="139"/>
      <c r="O5" s="69" t="s">
        <v>28</v>
      </c>
      <c r="P5" s="98">
        <f t="shared" ref="P5:AC5" si="0">SUMIF($D$6:$D$300,P4,$J$6:$J$300)</f>
        <v>0</v>
      </c>
      <c r="Q5" s="98">
        <f t="shared" si="0"/>
        <v>0</v>
      </c>
      <c r="R5" s="98">
        <f t="shared" si="0"/>
        <v>0</v>
      </c>
      <c r="S5" s="98">
        <f t="shared" si="0"/>
        <v>0</v>
      </c>
      <c r="T5" s="98">
        <f t="shared" si="0"/>
        <v>0</v>
      </c>
      <c r="U5" s="98">
        <f t="shared" si="0"/>
        <v>0</v>
      </c>
      <c r="V5" s="98">
        <f t="shared" si="0"/>
        <v>0</v>
      </c>
      <c r="W5" s="98">
        <f t="shared" si="0"/>
        <v>0</v>
      </c>
      <c r="X5" s="98">
        <f t="shared" si="0"/>
        <v>0</v>
      </c>
      <c r="Y5" s="98">
        <f t="shared" si="0"/>
        <v>0</v>
      </c>
      <c r="Z5" s="98">
        <f t="shared" si="0"/>
        <v>0</v>
      </c>
      <c r="AA5" s="98">
        <f t="shared" si="0"/>
        <v>0</v>
      </c>
      <c r="AB5" s="98">
        <f t="shared" si="0"/>
        <v>0</v>
      </c>
      <c r="AC5" s="73">
        <f t="shared" si="0"/>
        <v>0</v>
      </c>
    </row>
    <row r="6" spans="1:29" ht="22.5" customHeight="1" x14ac:dyDescent="0.2">
      <c r="A6" s="1">
        <v>1</v>
      </c>
      <c r="B6" s="11">
        <v>4</v>
      </c>
      <c r="C6" s="11">
        <v>1</v>
      </c>
      <c r="D6" s="11" t="s">
        <v>98</v>
      </c>
      <c r="E6" s="91" t="s">
        <v>100</v>
      </c>
      <c r="F6" s="104"/>
      <c r="G6" s="12">
        <v>300000</v>
      </c>
      <c r="H6" s="12"/>
      <c r="I6" s="13"/>
      <c r="J6" s="5">
        <f>ROUNDDOWN(IF(I6="",H6*1,H6*I6),0)</f>
        <v>0</v>
      </c>
      <c r="K6" s="4">
        <f>+G6-J6</f>
        <v>300000</v>
      </c>
      <c r="L6" s="15"/>
      <c r="M6" s="16"/>
    </row>
    <row r="7" spans="1:29" ht="22.5" customHeight="1" x14ac:dyDescent="0.2">
      <c r="A7" s="1">
        <v>2</v>
      </c>
      <c r="B7" s="11"/>
      <c r="C7" s="94"/>
      <c r="D7" s="110" t="s">
        <v>17</v>
      </c>
      <c r="E7" s="91"/>
      <c r="F7" s="104"/>
      <c r="G7" s="12"/>
      <c r="H7" s="12"/>
      <c r="I7" s="13"/>
      <c r="J7" s="5">
        <f t="shared" ref="J7:J16" si="1">ROUNDDOWN(IF(I7="",H7*1,H7*I7),0)</f>
        <v>0</v>
      </c>
      <c r="K7" s="5" t="str">
        <f>IF(C7="","",IF(AND(G7="",J7=""),"",K6+G7-J7))</f>
        <v/>
      </c>
      <c r="L7" s="15"/>
      <c r="M7" s="16"/>
      <c r="P7" s="130"/>
    </row>
    <row r="8" spans="1:29" ht="22.5" customHeight="1" x14ac:dyDescent="0.2">
      <c r="A8" s="1">
        <v>3</v>
      </c>
      <c r="B8" s="11"/>
      <c r="C8" s="11"/>
      <c r="D8" s="110"/>
      <c r="E8" s="91"/>
      <c r="F8" s="115"/>
      <c r="G8" s="12"/>
      <c r="H8" s="12"/>
      <c r="I8" s="13"/>
      <c r="J8" s="5">
        <f t="shared" si="1"/>
        <v>0</v>
      </c>
      <c r="K8" s="5" t="str">
        <f>IF(C8="","",IF(AND(G8="",J8=""),"",K7+G8-J8))</f>
        <v/>
      </c>
      <c r="L8" s="15"/>
      <c r="M8" s="16"/>
      <c r="P8" s="130"/>
    </row>
    <row r="9" spans="1:29" ht="22.5" customHeight="1" x14ac:dyDescent="0.2">
      <c r="A9" s="1">
        <v>4</v>
      </c>
      <c r="B9" s="11"/>
      <c r="C9" s="11"/>
      <c r="D9" s="110"/>
      <c r="E9" s="91"/>
      <c r="F9" s="115"/>
      <c r="G9" s="12"/>
      <c r="H9" s="12"/>
      <c r="I9" s="13"/>
      <c r="J9" s="5">
        <f t="shared" si="1"/>
        <v>0</v>
      </c>
      <c r="K9" s="5" t="str">
        <f t="shared" ref="K9:K14" si="2">IF(C9="","",IF(AND(G9="",J9=""),"",K8+G9-J9))</f>
        <v/>
      </c>
      <c r="L9" s="15"/>
      <c r="M9" s="16"/>
      <c r="P9" s="130"/>
    </row>
    <row r="10" spans="1:29" ht="22.5" customHeight="1" x14ac:dyDescent="0.2">
      <c r="A10" s="1">
        <v>5</v>
      </c>
      <c r="B10" s="11"/>
      <c r="C10" s="11"/>
      <c r="D10" s="110"/>
      <c r="E10" s="91"/>
      <c r="F10" s="104"/>
      <c r="G10" s="12"/>
      <c r="H10" s="12"/>
      <c r="I10" s="13"/>
      <c r="J10" s="5">
        <f t="shared" si="1"/>
        <v>0</v>
      </c>
      <c r="K10" s="5" t="str">
        <f t="shared" si="2"/>
        <v/>
      </c>
      <c r="L10" s="15"/>
      <c r="M10" s="16"/>
      <c r="P10" s="130"/>
    </row>
    <row r="11" spans="1:29" ht="22.5" customHeight="1" x14ac:dyDescent="0.2">
      <c r="A11" s="1">
        <v>6</v>
      </c>
      <c r="B11" s="11"/>
      <c r="C11" s="11"/>
      <c r="D11" s="110"/>
      <c r="E11" s="91"/>
      <c r="F11" s="115"/>
      <c r="G11" s="12"/>
      <c r="H11" s="12"/>
      <c r="I11" s="13"/>
      <c r="J11" s="5">
        <f t="shared" si="1"/>
        <v>0</v>
      </c>
      <c r="K11" s="5" t="str">
        <f t="shared" si="2"/>
        <v/>
      </c>
      <c r="L11" s="15"/>
      <c r="M11" s="16"/>
      <c r="P11" s="131"/>
    </row>
    <row r="12" spans="1:29" ht="22.5" customHeight="1" x14ac:dyDescent="0.2">
      <c r="A12" s="1">
        <v>7</v>
      </c>
      <c r="B12" s="11"/>
      <c r="C12" s="94"/>
      <c r="D12" s="110"/>
      <c r="E12" s="91"/>
      <c r="F12" s="104"/>
      <c r="G12" s="12"/>
      <c r="H12" s="12"/>
      <c r="I12" s="13"/>
      <c r="J12" s="5">
        <f t="shared" si="1"/>
        <v>0</v>
      </c>
      <c r="K12" s="5" t="str">
        <f t="shared" si="2"/>
        <v/>
      </c>
      <c r="L12" s="15"/>
      <c r="M12" s="16"/>
      <c r="P12" s="131"/>
    </row>
    <row r="13" spans="1:29" ht="22.5" customHeight="1" x14ac:dyDescent="0.2">
      <c r="A13" s="1">
        <v>8</v>
      </c>
      <c r="B13" s="11"/>
      <c r="C13" s="94"/>
      <c r="D13" s="110"/>
      <c r="E13" s="91"/>
      <c r="F13" s="104"/>
      <c r="G13" s="12"/>
      <c r="H13" s="12"/>
      <c r="I13" s="13"/>
      <c r="J13" s="5">
        <f t="shared" si="1"/>
        <v>0</v>
      </c>
      <c r="K13" s="5" t="str">
        <f t="shared" si="2"/>
        <v/>
      </c>
      <c r="L13" s="15"/>
      <c r="M13" s="16"/>
      <c r="P13" s="132"/>
    </row>
    <row r="14" spans="1:29" ht="22.5" customHeight="1" x14ac:dyDescent="0.2">
      <c r="A14" s="1">
        <v>9</v>
      </c>
      <c r="B14" s="11"/>
      <c r="C14" s="94"/>
      <c r="D14" s="110"/>
      <c r="E14" s="91"/>
      <c r="F14" s="104"/>
      <c r="G14" s="12"/>
      <c r="H14" s="12"/>
      <c r="I14" s="13"/>
      <c r="J14" s="5">
        <f t="shared" si="1"/>
        <v>0</v>
      </c>
      <c r="K14" s="5" t="str">
        <f t="shared" si="2"/>
        <v/>
      </c>
      <c r="L14" s="15"/>
      <c r="M14" s="16"/>
      <c r="P14" s="130"/>
    </row>
    <row r="15" spans="1:29" ht="22.5" customHeight="1" x14ac:dyDescent="0.2">
      <c r="A15" s="1">
        <v>10</v>
      </c>
      <c r="B15" s="11"/>
      <c r="C15" s="11"/>
      <c r="D15" s="110"/>
      <c r="E15" s="92"/>
      <c r="F15" s="104"/>
      <c r="G15" s="12"/>
      <c r="H15" s="12"/>
      <c r="I15" s="13"/>
      <c r="J15" s="5">
        <f t="shared" si="1"/>
        <v>0</v>
      </c>
      <c r="K15" s="5" t="str">
        <f t="shared" ref="K15:K35" si="3">IF(C15="","",IF(AND(G15="",J15=""),"",K14+G15-J15))</f>
        <v/>
      </c>
      <c r="L15" s="15"/>
      <c r="M15" s="16"/>
      <c r="P15" s="132"/>
    </row>
    <row r="16" spans="1:29" ht="22.5" customHeight="1" x14ac:dyDescent="0.2">
      <c r="A16" s="1">
        <v>11</v>
      </c>
      <c r="B16" s="11"/>
      <c r="C16" s="11"/>
      <c r="D16" s="110"/>
      <c r="E16" s="92"/>
      <c r="F16" s="104"/>
      <c r="G16" s="12"/>
      <c r="H16" s="12"/>
      <c r="I16" s="13"/>
      <c r="J16" s="5">
        <f t="shared" si="1"/>
        <v>0</v>
      </c>
      <c r="K16" s="5" t="str">
        <f t="shared" si="3"/>
        <v/>
      </c>
      <c r="L16" s="15"/>
      <c r="M16" s="16"/>
      <c r="P16" s="132"/>
    </row>
    <row r="17" spans="1:16" ht="22.5" customHeight="1" x14ac:dyDescent="0.2">
      <c r="A17" s="1">
        <v>12</v>
      </c>
      <c r="B17" s="11"/>
      <c r="C17" s="11"/>
      <c r="D17" s="110"/>
      <c r="E17" s="91"/>
      <c r="F17" s="104"/>
      <c r="G17" s="12"/>
      <c r="H17" s="12"/>
      <c r="I17" s="13"/>
      <c r="J17" s="5">
        <f t="shared" ref="J17:J35" si="4">ROUNDDOWN(IF(I17="",H17*1,H17*I17),0)</f>
        <v>0</v>
      </c>
      <c r="K17" s="5" t="str">
        <f t="shared" si="3"/>
        <v/>
      </c>
      <c r="L17" s="15"/>
      <c r="M17" s="16"/>
      <c r="P17" s="131"/>
    </row>
    <row r="18" spans="1:16" ht="22.5" customHeight="1" x14ac:dyDescent="0.2">
      <c r="A18" s="1">
        <v>13</v>
      </c>
      <c r="B18" s="11"/>
      <c r="C18" s="11"/>
      <c r="D18" s="110"/>
      <c r="E18" s="91"/>
      <c r="F18" s="104"/>
      <c r="G18" s="12"/>
      <c r="H18" s="12"/>
      <c r="I18" s="13"/>
      <c r="J18" s="5">
        <f t="shared" si="4"/>
        <v>0</v>
      </c>
      <c r="K18" s="5" t="str">
        <f t="shared" si="3"/>
        <v/>
      </c>
      <c r="L18" s="15"/>
      <c r="M18" s="16"/>
      <c r="P18" s="132"/>
    </row>
    <row r="19" spans="1:16" ht="22.5" customHeight="1" x14ac:dyDescent="0.2">
      <c r="A19" s="1">
        <v>14</v>
      </c>
      <c r="B19" s="11"/>
      <c r="C19" s="11"/>
      <c r="D19" s="110"/>
      <c r="E19" s="91"/>
      <c r="F19" s="104"/>
      <c r="G19" s="12"/>
      <c r="H19" s="12"/>
      <c r="I19" s="67"/>
      <c r="J19" s="5">
        <f t="shared" si="4"/>
        <v>0</v>
      </c>
      <c r="K19" s="5" t="str">
        <f t="shared" si="3"/>
        <v/>
      </c>
      <c r="L19" s="15"/>
      <c r="M19" s="16"/>
      <c r="P19" s="132"/>
    </row>
    <row r="20" spans="1:16" ht="22.5" customHeight="1" x14ac:dyDescent="0.2">
      <c r="A20" s="1">
        <v>15</v>
      </c>
      <c r="B20" s="11"/>
      <c r="C20" s="11"/>
      <c r="D20" s="110"/>
      <c r="E20" s="91"/>
      <c r="F20" s="104"/>
      <c r="G20" s="12"/>
      <c r="H20" s="12"/>
      <c r="I20" s="67"/>
      <c r="J20" s="5">
        <f t="shared" si="4"/>
        <v>0</v>
      </c>
      <c r="K20" s="5" t="str">
        <f t="shared" si="3"/>
        <v/>
      </c>
      <c r="L20" s="15"/>
      <c r="M20" s="16"/>
      <c r="P20" s="130"/>
    </row>
    <row r="21" spans="1:16" ht="22.5" customHeight="1" x14ac:dyDescent="0.2">
      <c r="A21" s="1">
        <v>16</v>
      </c>
      <c r="B21" s="11"/>
      <c r="C21" s="11"/>
      <c r="D21" s="110"/>
      <c r="E21" s="91"/>
      <c r="F21" s="104"/>
      <c r="G21" s="12"/>
      <c r="H21" s="12"/>
      <c r="I21" s="13"/>
      <c r="J21" s="5">
        <f t="shared" si="4"/>
        <v>0</v>
      </c>
      <c r="K21" s="5" t="str">
        <f t="shared" si="3"/>
        <v/>
      </c>
      <c r="L21" s="15"/>
      <c r="M21" s="16"/>
    </row>
    <row r="22" spans="1:16" ht="22.5" customHeight="1" x14ac:dyDescent="0.2">
      <c r="A22" s="1">
        <v>17</v>
      </c>
      <c r="B22" s="11"/>
      <c r="C22" s="11"/>
      <c r="D22" s="110"/>
      <c r="E22" s="91"/>
      <c r="F22" s="104"/>
      <c r="G22" s="12"/>
      <c r="H22" s="12"/>
      <c r="I22" s="13"/>
      <c r="J22" s="5">
        <f t="shared" si="4"/>
        <v>0</v>
      </c>
      <c r="K22" s="5" t="str">
        <f t="shared" si="3"/>
        <v/>
      </c>
      <c r="L22" s="15"/>
      <c r="M22" s="16"/>
    </row>
    <row r="23" spans="1:16" ht="22.5" customHeight="1" x14ac:dyDescent="0.2">
      <c r="A23" s="1">
        <v>18</v>
      </c>
      <c r="B23" s="11"/>
      <c r="C23" s="11"/>
      <c r="D23" s="110"/>
      <c r="E23" s="91"/>
      <c r="F23" s="104"/>
      <c r="G23" s="12"/>
      <c r="H23" s="12"/>
      <c r="I23" s="13"/>
      <c r="J23" s="5">
        <f t="shared" si="4"/>
        <v>0</v>
      </c>
      <c r="K23" s="5" t="str">
        <f t="shared" si="3"/>
        <v/>
      </c>
      <c r="L23" s="15"/>
      <c r="M23" s="16"/>
    </row>
    <row r="24" spans="1:16" ht="22.5" customHeight="1" x14ac:dyDescent="0.2">
      <c r="A24" s="1">
        <v>19</v>
      </c>
      <c r="B24" s="11"/>
      <c r="C24" s="11"/>
      <c r="D24" s="110"/>
      <c r="E24" s="91"/>
      <c r="F24" s="104"/>
      <c r="G24" s="12"/>
      <c r="H24" s="12"/>
      <c r="I24" s="13"/>
      <c r="J24" s="5">
        <f t="shared" si="4"/>
        <v>0</v>
      </c>
      <c r="K24" s="5" t="str">
        <f t="shared" si="3"/>
        <v/>
      </c>
      <c r="L24" s="15"/>
      <c r="M24" s="16"/>
    </row>
    <row r="25" spans="1:16" ht="22.5" customHeight="1" x14ac:dyDescent="0.2">
      <c r="A25" s="1">
        <v>20</v>
      </c>
      <c r="B25" s="11"/>
      <c r="C25" s="11"/>
      <c r="D25" s="110"/>
      <c r="E25" s="91"/>
      <c r="F25" s="104"/>
      <c r="G25" s="12"/>
      <c r="H25" s="12"/>
      <c r="I25" s="13"/>
      <c r="J25" s="5">
        <f t="shared" si="4"/>
        <v>0</v>
      </c>
      <c r="K25" s="5" t="str">
        <f t="shared" si="3"/>
        <v/>
      </c>
      <c r="L25" s="15"/>
      <c r="M25" s="16"/>
    </row>
    <row r="26" spans="1:16" ht="22.5" customHeight="1" x14ac:dyDescent="0.2">
      <c r="A26" s="1">
        <v>21</v>
      </c>
      <c r="B26" s="11"/>
      <c r="C26" s="11"/>
      <c r="D26" s="110"/>
      <c r="E26" s="91"/>
      <c r="F26" s="104"/>
      <c r="G26" s="12"/>
      <c r="H26" s="12"/>
      <c r="I26" s="13"/>
      <c r="J26" s="5">
        <f t="shared" si="4"/>
        <v>0</v>
      </c>
      <c r="K26" s="5" t="str">
        <f t="shared" si="3"/>
        <v/>
      </c>
      <c r="L26" s="15"/>
      <c r="M26" s="16"/>
    </row>
    <row r="27" spans="1:16" ht="22.5" customHeight="1" x14ac:dyDescent="0.2">
      <c r="A27" s="1">
        <v>22</v>
      </c>
      <c r="B27" s="11"/>
      <c r="C27" s="11"/>
      <c r="D27" s="110"/>
      <c r="E27" s="91"/>
      <c r="F27" s="104"/>
      <c r="G27" s="12"/>
      <c r="H27" s="12"/>
      <c r="I27" s="13"/>
      <c r="J27" s="5">
        <f t="shared" si="4"/>
        <v>0</v>
      </c>
      <c r="K27" s="5" t="str">
        <f t="shared" si="3"/>
        <v/>
      </c>
      <c r="L27" s="15"/>
      <c r="M27" s="16"/>
    </row>
    <row r="28" spans="1:16" ht="22.5" customHeight="1" x14ac:dyDescent="0.2">
      <c r="A28" s="1">
        <v>23</v>
      </c>
      <c r="B28" s="11"/>
      <c r="C28" s="11"/>
      <c r="D28" s="110"/>
      <c r="E28" s="91"/>
      <c r="F28" s="104"/>
      <c r="G28" s="12"/>
      <c r="H28" s="12"/>
      <c r="I28" s="13"/>
      <c r="J28" s="5">
        <f t="shared" si="4"/>
        <v>0</v>
      </c>
      <c r="K28" s="5" t="str">
        <f t="shared" si="3"/>
        <v/>
      </c>
      <c r="L28" s="15"/>
      <c r="M28" s="16"/>
    </row>
    <row r="29" spans="1:16" ht="22.5" customHeight="1" x14ac:dyDescent="0.2">
      <c r="A29" s="1">
        <v>24</v>
      </c>
      <c r="B29" s="11"/>
      <c r="C29" s="11"/>
      <c r="D29" s="110"/>
      <c r="E29" s="11"/>
      <c r="F29" s="104"/>
      <c r="G29" s="12"/>
      <c r="H29" s="12"/>
      <c r="I29" s="13"/>
      <c r="J29" s="5">
        <f t="shared" si="4"/>
        <v>0</v>
      </c>
      <c r="K29" s="5" t="str">
        <f t="shared" si="3"/>
        <v/>
      </c>
      <c r="L29" s="15"/>
      <c r="M29" s="16"/>
    </row>
    <row r="30" spans="1:16" ht="22.5" customHeight="1" x14ac:dyDescent="0.2">
      <c r="A30" s="1">
        <v>25</v>
      </c>
      <c r="B30" s="11"/>
      <c r="C30" s="11"/>
      <c r="D30" s="110"/>
      <c r="E30" s="11"/>
      <c r="F30" s="104"/>
      <c r="G30" s="12"/>
      <c r="H30" s="12"/>
      <c r="I30" s="13"/>
      <c r="J30" s="5">
        <f t="shared" si="4"/>
        <v>0</v>
      </c>
      <c r="K30" s="5" t="str">
        <f t="shared" si="3"/>
        <v/>
      </c>
      <c r="L30" s="15"/>
      <c r="M30" s="16"/>
    </row>
    <row r="31" spans="1:16" ht="22.5" customHeight="1" x14ac:dyDescent="0.2">
      <c r="A31" s="1">
        <v>26</v>
      </c>
      <c r="B31" s="11"/>
      <c r="C31" s="11"/>
      <c r="D31" s="110"/>
      <c r="E31" s="11"/>
      <c r="F31" s="104"/>
      <c r="G31" s="12"/>
      <c r="H31" s="12"/>
      <c r="I31" s="13"/>
      <c r="J31" s="5">
        <f t="shared" si="4"/>
        <v>0</v>
      </c>
      <c r="K31" s="5" t="str">
        <f t="shared" si="3"/>
        <v/>
      </c>
      <c r="L31" s="15"/>
      <c r="M31" s="16"/>
    </row>
    <row r="32" spans="1:16" ht="22.5" customHeight="1" x14ac:dyDescent="0.2">
      <c r="A32" s="1">
        <v>27</v>
      </c>
      <c r="B32" s="11"/>
      <c r="C32" s="11"/>
      <c r="D32" s="110"/>
      <c r="E32" s="11"/>
      <c r="F32" s="104"/>
      <c r="G32" s="12"/>
      <c r="H32" s="12"/>
      <c r="I32" s="13"/>
      <c r="J32" s="5">
        <f t="shared" si="4"/>
        <v>0</v>
      </c>
      <c r="K32" s="5" t="str">
        <f t="shared" si="3"/>
        <v/>
      </c>
      <c r="L32" s="15"/>
      <c r="M32" s="16"/>
    </row>
    <row r="33" spans="1:13" ht="22.5" customHeight="1" x14ac:dyDescent="0.2">
      <c r="A33" s="1">
        <v>28</v>
      </c>
      <c r="B33" s="11"/>
      <c r="C33" s="11"/>
      <c r="D33" s="110"/>
      <c r="E33" s="11"/>
      <c r="F33" s="104"/>
      <c r="G33" s="12"/>
      <c r="H33" s="12"/>
      <c r="I33" s="13"/>
      <c r="J33" s="5">
        <f t="shared" si="4"/>
        <v>0</v>
      </c>
      <c r="K33" s="5" t="str">
        <f t="shared" si="3"/>
        <v/>
      </c>
      <c r="L33" s="15"/>
      <c r="M33" s="16"/>
    </row>
    <row r="34" spans="1:13" ht="22.5" customHeight="1" x14ac:dyDescent="0.2">
      <c r="A34" s="1">
        <v>29</v>
      </c>
      <c r="B34" s="11"/>
      <c r="C34" s="11"/>
      <c r="D34" s="110"/>
      <c r="E34" s="11"/>
      <c r="F34" s="104"/>
      <c r="G34" s="12"/>
      <c r="H34" s="12"/>
      <c r="I34" s="13"/>
      <c r="J34" s="5">
        <f t="shared" si="4"/>
        <v>0</v>
      </c>
      <c r="K34" s="5" t="str">
        <f t="shared" si="3"/>
        <v/>
      </c>
      <c r="L34" s="15"/>
      <c r="M34" s="16"/>
    </row>
    <row r="35" spans="1:13" ht="22.5" customHeight="1" x14ac:dyDescent="0.2">
      <c r="A35" s="1">
        <v>30</v>
      </c>
      <c r="B35" s="11"/>
      <c r="C35" s="11"/>
      <c r="D35" s="110"/>
      <c r="E35" s="11"/>
      <c r="F35" s="104"/>
      <c r="G35" s="12"/>
      <c r="H35" s="12"/>
      <c r="I35" s="13"/>
      <c r="J35" s="5">
        <f t="shared" si="4"/>
        <v>0</v>
      </c>
      <c r="K35" s="5" t="str">
        <f t="shared" si="3"/>
        <v/>
      </c>
      <c r="L35" s="15"/>
      <c r="M35" s="16"/>
    </row>
    <row r="36" spans="1:13" ht="22.5" customHeight="1" x14ac:dyDescent="0.2">
      <c r="B36" s="134" t="s">
        <v>11</v>
      </c>
      <c r="C36" s="135"/>
      <c r="D36" s="136"/>
      <c r="E36" s="2"/>
      <c r="F36" s="103"/>
      <c r="G36" s="6">
        <f>SUM(G6:G35)</f>
        <v>300000</v>
      </c>
      <c r="H36" s="6">
        <f>SUM(H6:H35)</f>
        <v>0</v>
      </c>
      <c r="I36" s="7"/>
      <c r="J36" s="8">
        <f>SUM(J6:J35)</f>
        <v>0</v>
      </c>
      <c r="K36" s="9"/>
      <c r="L36" s="137">
        <f>COUNT(H6:H35)</f>
        <v>0</v>
      </c>
      <c r="M36" s="138"/>
    </row>
    <row r="37" spans="1:13" ht="22.5" customHeight="1" x14ac:dyDescent="0.2">
      <c r="B37" s="134" t="s">
        <v>12</v>
      </c>
      <c r="C37" s="135"/>
      <c r="D37" s="136"/>
      <c r="E37" s="2"/>
      <c r="F37" s="103"/>
      <c r="G37" s="6">
        <f>+G36</f>
        <v>300000</v>
      </c>
      <c r="H37" s="6">
        <f>+H36</f>
        <v>0</v>
      </c>
      <c r="I37" s="7"/>
      <c r="J37" s="6">
        <f t="shared" ref="J37" si="5">+J36</f>
        <v>0</v>
      </c>
      <c r="K37" s="6"/>
      <c r="L37" s="137">
        <f>+L36</f>
        <v>0</v>
      </c>
      <c r="M37" s="138"/>
    </row>
  </sheetData>
  <mergeCells count="16">
    <mergeCell ref="B36:D36"/>
    <mergeCell ref="B37:D37"/>
    <mergeCell ref="H4:H5"/>
    <mergeCell ref="I4:I5"/>
    <mergeCell ref="J4:J5"/>
    <mergeCell ref="B4:B5"/>
    <mergeCell ref="C4:C5"/>
    <mergeCell ref="D4:D5"/>
    <mergeCell ref="E4:E5"/>
    <mergeCell ref="G4:G5"/>
    <mergeCell ref="F4:F5"/>
    <mergeCell ref="L37:M37"/>
    <mergeCell ref="L36:M36"/>
    <mergeCell ref="J2:M2"/>
    <mergeCell ref="K4:K5"/>
    <mergeCell ref="L4:M5"/>
  </mergeCells>
  <phoneticPr fontId="2"/>
  <dataValidations count="3">
    <dataValidation imeMode="off" allowBlank="1" showInputMessage="1" showErrorMessage="1" sqref="J6:J35 C12:C14 C7 K7:K35" xr:uid="{00000000-0002-0000-0100-000000000000}"/>
    <dataValidation imeMode="on" allowBlank="1" showInputMessage="1" showErrorMessage="1" sqref="P4 AC4 R4 Z4 V4:W4 P7 P9 P13:P14 P17 P20" xr:uid="{00000000-0002-0000-0100-000001000000}"/>
    <dataValidation type="list" allowBlank="1" showInputMessage="1" showErrorMessage="1" sqref="D7:D35" xr:uid="{7137CFA7-72B0-4950-A3BE-7A3104696CEB}">
      <formula1>$P$4:$AC$4</formula1>
    </dataValidation>
  </dataValidations>
  <printOptions horizontalCentered="1"/>
  <pageMargins left="0.59055118110236227" right="0.19685039370078741" top="0.51181102362204722" bottom="0.51181102362204722" header="0.31496062992125984" footer="0.31496062992125984"/>
  <pageSetup paperSize="9" orientation="portrait" r:id="rId1"/>
  <headerFooter>
    <oddHeader xml:space="preserve">&amp;C&amp;F&amp;A&amp;R&amp;D
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38"/>
  <sheetViews>
    <sheetView view="pageLayout" topLeftCell="B1" zoomScaleNormal="115" zoomScaleSheetLayoutView="100" workbookViewId="0">
      <selection activeCell="G8" sqref="G8"/>
    </sheetView>
  </sheetViews>
  <sheetFormatPr defaultColWidth="9" defaultRowHeight="22.5" customHeight="1" x14ac:dyDescent="0.2"/>
  <cols>
    <col min="1" max="1" width="3" style="1" hidden="1" customWidth="1"/>
    <col min="2" max="2" width="2.453125" style="22" customWidth="1"/>
    <col min="3" max="3" width="2.7265625" style="22" customWidth="1"/>
    <col min="4" max="4" width="13" style="1" bestFit="1" customWidth="1"/>
    <col min="5" max="5" width="9.08984375" style="1" customWidth="1"/>
    <col min="6" max="6" width="26.26953125" style="1" customWidth="1"/>
    <col min="7" max="8" width="7.26953125" style="1" customWidth="1"/>
    <col min="9" max="9" width="2" style="1" customWidth="1"/>
    <col min="10" max="10" width="6.90625" style="1" customWidth="1"/>
    <col min="11" max="11" width="8.08984375" style="1" customWidth="1"/>
    <col min="12" max="13" width="3" style="1" customWidth="1"/>
    <col min="14" max="14" width="1.08984375" style="1" customWidth="1"/>
    <col min="15" max="15" width="5.90625" style="1" customWidth="1"/>
    <col min="16" max="16" width="7.7265625" style="1" customWidth="1"/>
    <col min="17" max="17" width="6.6328125" style="1" customWidth="1"/>
    <col min="18" max="18" width="7.453125" style="1" customWidth="1"/>
    <col min="19" max="19" width="6.453125" style="1" customWidth="1"/>
    <col min="20" max="20" width="5.08984375" style="1" customWidth="1"/>
    <col min="21" max="21" width="4.7265625" style="1" customWidth="1"/>
    <col min="22" max="22" width="6.453125" style="1" customWidth="1"/>
    <col min="23" max="23" width="6.6328125" style="1" customWidth="1"/>
    <col min="24" max="24" width="5.08984375" style="1" customWidth="1"/>
    <col min="25" max="25" width="5.90625" style="1" customWidth="1"/>
    <col min="26" max="26" width="6.90625" style="1" customWidth="1"/>
    <col min="27" max="27" width="5.90625" style="1" customWidth="1"/>
    <col min="28" max="28" width="4.7265625" style="1" customWidth="1"/>
    <col min="29" max="29" width="5" style="1" customWidth="1"/>
    <col min="30" max="16384" width="9" style="1"/>
  </cols>
  <sheetData>
    <row r="1" spans="1:29" ht="22.5" customHeight="1" x14ac:dyDescent="0.2">
      <c r="B1" s="111">
        <f>'4月'!B1</f>
        <v>20</v>
      </c>
      <c r="C1" s="86">
        <f>'4月'!C1</f>
        <v>23</v>
      </c>
      <c r="D1" t="s">
        <v>93</v>
      </c>
      <c r="E1">
        <v>5</v>
      </c>
      <c r="F1" t="s">
        <v>94</v>
      </c>
      <c r="G1" s="18"/>
      <c r="H1" s="18"/>
      <c r="I1" s="18"/>
      <c r="J1" s="18"/>
      <c r="K1" s="18"/>
      <c r="L1" s="18"/>
      <c r="M1" s="18"/>
      <c r="O1" s="25" t="s">
        <v>29</v>
      </c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</row>
    <row r="2" spans="1:29" ht="22.5" customHeight="1" x14ac:dyDescent="0.2">
      <c r="B2" s="95"/>
      <c r="I2" s="22"/>
      <c r="J2" s="145"/>
      <c r="K2" s="145"/>
      <c r="L2" s="145"/>
      <c r="M2" s="145"/>
      <c r="O2" s="70" t="s">
        <v>50</v>
      </c>
      <c r="P2" s="72" t="s">
        <v>87</v>
      </c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</row>
    <row r="3" spans="1:29" ht="22.5" customHeight="1" x14ac:dyDescent="0.2">
      <c r="B3" s="95"/>
      <c r="I3" s="19"/>
      <c r="J3" s="20"/>
      <c r="K3" s="20"/>
      <c r="L3" s="20"/>
      <c r="M3" s="20"/>
      <c r="O3" s="25"/>
      <c r="P3" s="73">
        <f>SUMIF($D$6:$D$301,P2,$G$6:$G$301)</f>
        <v>300000</v>
      </c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</row>
    <row r="4" spans="1:29" ht="22.5" customHeight="1" x14ac:dyDescent="0.2">
      <c r="B4" s="149" t="s">
        <v>0</v>
      </c>
      <c r="C4" s="149" t="s">
        <v>1</v>
      </c>
      <c r="D4" s="139" t="s">
        <v>2</v>
      </c>
      <c r="E4" s="140" t="s">
        <v>8</v>
      </c>
      <c r="F4" s="147" t="s">
        <v>13</v>
      </c>
      <c r="G4" s="139" t="s">
        <v>3</v>
      </c>
      <c r="H4" s="140" t="s">
        <v>6</v>
      </c>
      <c r="I4" s="146" t="s">
        <v>4</v>
      </c>
      <c r="J4" s="140" t="s">
        <v>7</v>
      </c>
      <c r="K4" s="139" t="s">
        <v>5</v>
      </c>
      <c r="L4" s="140" t="s">
        <v>92</v>
      </c>
      <c r="M4" s="139"/>
      <c r="N4" s="24"/>
      <c r="O4" s="71" t="s">
        <v>51</v>
      </c>
      <c r="P4" s="74" t="s">
        <v>15</v>
      </c>
      <c r="Q4" s="74" t="s">
        <v>16</v>
      </c>
      <c r="R4" s="74" t="s">
        <v>17</v>
      </c>
      <c r="S4" s="74" t="s">
        <v>18</v>
      </c>
      <c r="T4" s="75" t="s">
        <v>19</v>
      </c>
      <c r="U4" s="75" t="s">
        <v>20</v>
      </c>
      <c r="V4" s="76" t="s">
        <v>21</v>
      </c>
      <c r="W4" s="74" t="s">
        <v>23</v>
      </c>
      <c r="X4" s="76" t="s">
        <v>22</v>
      </c>
      <c r="Y4" s="76" t="s">
        <v>90</v>
      </c>
      <c r="Z4" s="75" t="s">
        <v>24</v>
      </c>
      <c r="AA4" s="76" t="s">
        <v>25</v>
      </c>
      <c r="AB4" s="76" t="s">
        <v>26</v>
      </c>
      <c r="AC4" s="74" t="s">
        <v>27</v>
      </c>
    </row>
    <row r="5" spans="1:29" ht="22.5" customHeight="1" x14ac:dyDescent="0.2">
      <c r="B5" s="149"/>
      <c r="C5" s="149"/>
      <c r="D5" s="139"/>
      <c r="E5" s="139"/>
      <c r="F5" s="148"/>
      <c r="G5" s="139"/>
      <c r="H5" s="139"/>
      <c r="I5" s="146"/>
      <c r="J5" s="139"/>
      <c r="K5" s="139"/>
      <c r="L5" s="139"/>
      <c r="M5" s="139"/>
      <c r="O5" s="69" t="s">
        <v>28</v>
      </c>
      <c r="P5" s="98">
        <f t="shared" ref="P5:AC5" si="0">SUMIF($D$6:$D$301,P4,$J$6:$J$301)</f>
        <v>0</v>
      </c>
      <c r="Q5" s="98">
        <f t="shared" si="0"/>
        <v>0</v>
      </c>
      <c r="R5" s="98">
        <f t="shared" si="0"/>
        <v>0</v>
      </c>
      <c r="S5" s="98">
        <f t="shared" si="0"/>
        <v>0</v>
      </c>
      <c r="T5" s="98">
        <f t="shared" si="0"/>
        <v>0</v>
      </c>
      <c r="U5" s="98">
        <f t="shared" si="0"/>
        <v>0</v>
      </c>
      <c r="V5" s="98">
        <f t="shared" si="0"/>
        <v>0</v>
      </c>
      <c r="W5" s="98">
        <f t="shared" si="0"/>
        <v>0</v>
      </c>
      <c r="X5" s="98">
        <f t="shared" si="0"/>
        <v>0</v>
      </c>
      <c r="Y5" s="98">
        <f t="shared" si="0"/>
        <v>0</v>
      </c>
      <c r="Z5" s="98">
        <f t="shared" si="0"/>
        <v>0</v>
      </c>
      <c r="AA5" s="98">
        <f t="shared" si="0"/>
        <v>0</v>
      </c>
      <c r="AB5" s="98">
        <f t="shared" si="0"/>
        <v>0</v>
      </c>
      <c r="AC5" s="98">
        <f t="shared" si="0"/>
        <v>0</v>
      </c>
    </row>
    <row r="6" spans="1:29" ht="22.5" customHeight="1" x14ac:dyDescent="0.2">
      <c r="A6" s="1">
        <v>1</v>
      </c>
      <c r="B6" s="91"/>
      <c r="C6" s="91"/>
      <c r="D6" s="11" t="s">
        <v>10</v>
      </c>
      <c r="E6" s="11"/>
      <c r="F6" s="104"/>
      <c r="G6" s="12"/>
      <c r="H6" s="12"/>
      <c r="I6" s="13"/>
      <c r="J6" s="10">
        <f>ROUNDDOWN(IF(I6="",H6*1,H6*I6),0)</f>
        <v>0</v>
      </c>
      <c r="K6" s="14">
        <f>G6+'4月'!G37-'4月'!J37</f>
        <v>300000</v>
      </c>
      <c r="L6" s="15"/>
      <c r="M6" s="16"/>
    </row>
    <row r="7" spans="1:29" ht="22.5" customHeight="1" x14ac:dyDescent="0.2">
      <c r="A7" s="1">
        <v>2</v>
      </c>
      <c r="B7" s="91">
        <v>5</v>
      </c>
      <c r="C7" s="91">
        <v>1</v>
      </c>
      <c r="D7" s="16" t="s">
        <v>98</v>
      </c>
      <c r="E7" s="11" t="s">
        <v>100</v>
      </c>
      <c r="F7" s="104"/>
      <c r="G7" s="12">
        <v>300000</v>
      </c>
      <c r="H7" s="12"/>
      <c r="I7" s="13"/>
      <c r="J7" s="10">
        <f t="shared" ref="J7" si="1">ROUNDDOWN(IF(I7="",H7*1,H7*I7),0)</f>
        <v>0</v>
      </c>
      <c r="K7" s="10">
        <f>IF(C7="","",IF(AND(G7="",J7=""),"",K6+G7-J7))</f>
        <v>600000</v>
      </c>
      <c r="L7" s="15"/>
      <c r="M7" s="16"/>
    </row>
    <row r="8" spans="1:29" ht="22.5" customHeight="1" x14ac:dyDescent="0.2">
      <c r="A8" s="1">
        <v>3</v>
      </c>
      <c r="B8" s="11"/>
      <c r="C8" s="94"/>
      <c r="D8" s="110"/>
      <c r="E8" s="91"/>
      <c r="F8" s="104"/>
      <c r="G8" s="12"/>
      <c r="H8" s="12"/>
      <c r="I8" s="13"/>
      <c r="J8" s="10">
        <f t="shared" ref="J8:J36" si="2">ROUNDDOWN(IF(I8="",H8*1,H8*I8),0)</f>
        <v>0</v>
      </c>
      <c r="K8" s="10" t="str">
        <f>IF(C8="","",IF(AND(G8="",J8=""),"",K7+G8-J8))</f>
        <v/>
      </c>
      <c r="L8" s="15"/>
      <c r="M8" s="16"/>
    </row>
    <row r="9" spans="1:29" ht="22.5" customHeight="1" x14ac:dyDescent="0.2">
      <c r="A9" s="1">
        <v>4</v>
      </c>
      <c r="B9" s="11"/>
      <c r="C9" s="94"/>
      <c r="D9" s="110"/>
      <c r="E9" s="91"/>
      <c r="F9" s="116"/>
      <c r="G9" s="12"/>
      <c r="H9" s="12"/>
      <c r="I9" s="13"/>
      <c r="J9" s="10">
        <f t="shared" si="2"/>
        <v>0</v>
      </c>
      <c r="K9" s="10" t="str">
        <f>IF(C9="","",IF(AND(G9="",J9=""),"",K8+G9-J9))</f>
        <v/>
      </c>
      <c r="L9" s="15"/>
      <c r="M9" s="16"/>
    </row>
    <row r="10" spans="1:29" ht="22.5" customHeight="1" x14ac:dyDescent="0.2">
      <c r="A10" s="1">
        <v>5</v>
      </c>
      <c r="B10" s="11"/>
      <c r="C10" s="94"/>
      <c r="D10" s="110"/>
      <c r="E10" s="91"/>
      <c r="F10" s="104"/>
      <c r="G10" s="12"/>
      <c r="H10" s="12"/>
      <c r="I10" s="13"/>
      <c r="J10" s="10">
        <f t="shared" si="2"/>
        <v>0</v>
      </c>
      <c r="K10" s="10" t="str">
        <f t="shared" ref="K10:K17" si="3">IF(C10="","",IF(AND(G10="",J10=""),"",K9+G10-J10))</f>
        <v/>
      </c>
      <c r="L10" s="15"/>
      <c r="M10" s="16"/>
    </row>
    <row r="11" spans="1:29" ht="22.5" customHeight="1" x14ac:dyDescent="0.2">
      <c r="A11" s="1">
        <v>6</v>
      </c>
      <c r="B11" s="11"/>
      <c r="C11" s="94"/>
      <c r="D11" s="110"/>
      <c r="E11" s="91"/>
      <c r="F11" s="104"/>
      <c r="G11" s="12"/>
      <c r="H11" s="12"/>
      <c r="I11" s="13"/>
      <c r="J11" s="10">
        <f t="shared" si="2"/>
        <v>0</v>
      </c>
      <c r="K11" s="10" t="str">
        <f t="shared" si="3"/>
        <v/>
      </c>
      <c r="L11" s="15"/>
      <c r="M11" s="16"/>
    </row>
    <row r="12" spans="1:29" ht="22.5" customHeight="1" x14ac:dyDescent="0.2">
      <c r="A12" s="1">
        <v>7</v>
      </c>
      <c r="B12" s="11"/>
      <c r="C12" s="94"/>
      <c r="D12" s="110"/>
      <c r="E12" s="91"/>
      <c r="F12" s="104"/>
      <c r="G12" s="12"/>
      <c r="H12" s="12"/>
      <c r="I12" s="13"/>
      <c r="J12" s="10">
        <f t="shared" si="2"/>
        <v>0</v>
      </c>
      <c r="K12" s="10" t="str">
        <f t="shared" si="3"/>
        <v/>
      </c>
      <c r="L12" s="15"/>
      <c r="M12" s="16"/>
    </row>
    <row r="13" spans="1:29" ht="22.5" customHeight="1" x14ac:dyDescent="0.2">
      <c r="A13" s="1">
        <v>8</v>
      </c>
      <c r="B13" s="11"/>
      <c r="C13" s="94"/>
      <c r="D13" s="110"/>
      <c r="E13" s="91"/>
      <c r="F13" s="104"/>
      <c r="G13" s="12"/>
      <c r="H13" s="12"/>
      <c r="I13" s="13"/>
      <c r="J13" s="10">
        <f t="shared" si="2"/>
        <v>0</v>
      </c>
      <c r="K13" s="10" t="str">
        <f t="shared" si="3"/>
        <v/>
      </c>
      <c r="L13" s="15"/>
      <c r="M13" s="16"/>
    </row>
    <row r="14" spans="1:29" ht="22.5" customHeight="1" x14ac:dyDescent="0.2">
      <c r="A14" s="1">
        <v>9</v>
      </c>
      <c r="B14" s="11"/>
      <c r="C14" s="94"/>
      <c r="D14" s="110"/>
      <c r="E14" s="91"/>
      <c r="F14" s="104"/>
      <c r="G14" s="12"/>
      <c r="H14" s="12"/>
      <c r="I14" s="13"/>
      <c r="J14" s="10">
        <f t="shared" si="2"/>
        <v>0</v>
      </c>
      <c r="K14" s="10" t="str">
        <f t="shared" si="3"/>
        <v/>
      </c>
      <c r="L14" s="15"/>
      <c r="M14" s="16"/>
    </row>
    <row r="15" spans="1:29" ht="22.5" customHeight="1" x14ac:dyDescent="0.2">
      <c r="A15" s="1">
        <v>10</v>
      </c>
      <c r="B15" s="11"/>
      <c r="C15" s="94"/>
      <c r="D15" s="110"/>
      <c r="E15" s="91"/>
      <c r="F15" s="104"/>
      <c r="G15" s="12"/>
      <c r="H15" s="12"/>
      <c r="I15" s="13"/>
      <c r="J15" s="10">
        <f t="shared" si="2"/>
        <v>0</v>
      </c>
      <c r="K15" s="10" t="str">
        <f t="shared" si="3"/>
        <v/>
      </c>
      <c r="L15" s="15"/>
      <c r="M15" s="16"/>
    </row>
    <row r="16" spans="1:29" ht="22.5" customHeight="1" x14ac:dyDescent="0.2">
      <c r="A16" s="1">
        <v>11</v>
      </c>
      <c r="B16" s="11"/>
      <c r="C16" s="94"/>
      <c r="D16" s="110"/>
      <c r="E16" s="91"/>
      <c r="F16" s="104"/>
      <c r="G16" s="12"/>
      <c r="H16" s="12"/>
      <c r="I16" s="13"/>
      <c r="J16" s="10">
        <f t="shared" si="2"/>
        <v>0</v>
      </c>
      <c r="K16" s="10" t="str">
        <f t="shared" si="3"/>
        <v/>
      </c>
      <c r="L16" s="15"/>
      <c r="M16" s="16"/>
    </row>
    <row r="17" spans="1:13" ht="22.5" customHeight="1" x14ac:dyDescent="0.2">
      <c r="A17" s="1">
        <v>12</v>
      </c>
      <c r="B17" s="96"/>
      <c r="C17" s="96"/>
      <c r="D17" s="110"/>
      <c r="E17" s="11"/>
      <c r="F17" s="104"/>
      <c r="G17" s="12"/>
      <c r="H17" s="12"/>
      <c r="I17" s="13"/>
      <c r="J17" s="10">
        <f t="shared" si="2"/>
        <v>0</v>
      </c>
      <c r="K17" s="10" t="str">
        <f t="shared" si="3"/>
        <v/>
      </c>
      <c r="L17" s="15"/>
      <c r="M17" s="16"/>
    </row>
    <row r="18" spans="1:13" ht="22.5" customHeight="1" x14ac:dyDescent="0.2">
      <c r="A18" s="1">
        <v>13</v>
      </c>
      <c r="B18" s="11"/>
      <c r="C18" s="11"/>
      <c r="D18" s="110"/>
      <c r="E18" s="91"/>
      <c r="F18" s="104"/>
      <c r="G18" s="12"/>
      <c r="H18" s="12"/>
      <c r="I18" s="13"/>
      <c r="J18" s="10">
        <f t="shared" si="2"/>
        <v>0</v>
      </c>
      <c r="K18" s="10" t="str">
        <f t="shared" ref="K18:K37" si="4">IF(C19="","",IF(AND(G19="",J19=""),"",K17+G19-J19))</f>
        <v/>
      </c>
      <c r="L18" s="15"/>
      <c r="M18" s="16"/>
    </row>
    <row r="19" spans="1:13" ht="22.5" customHeight="1" x14ac:dyDescent="0.2">
      <c r="A19" s="1">
        <v>14</v>
      </c>
      <c r="B19" s="11"/>
      <c r="C19" s="11"/>
      <c r="D19" s="110"/>
      <c r="E19" s="91"/>
      <c r="F19" s="104"/>
      <c r="G19" s="12"/>
      <c r="H19" s="12"/>
      <c r="I19" s="13"/>
      <c r="J19" s="10">
        <f t="shared" si="2"/>
        <v>0</v>
      </c>
      <c r="K19" s="10" t="str">
        <f t="shared" si="4"/>
        <v/>
      </c>
      <c r="L19" s="15"/>
      <c r="M19" s="16"/>
    </row>
    <row r="20" spans="1:13" ht="22.5" customHeight="1" x14ac:dyDescent="0.2">
      <c r="A20" s="1">
        <v>15</v>
      </c>
      <c r="B20" s="11"/>
      <c r="C20" s="11"/>
      <c r="D20" s="110"/>
      <c r="E20" s="91"/>
      <c r="F20" s="104"/>
      <c r="G20" s="12"/>
      <c r="H20" s="12"/>
      <c r="I20" s="67"/>
      <c r="J20" s="10">
        <f t="shared" si="2"/>
        <v>0</v>
      </c>
      <c r="K20" s="10" t="str">
        <f t="shared" si="4"/>
        <v/>
      </c>
      <c r="L20" s="15"/>
      <c r="M20" s="16"/>
    </row>
    <row r="21" spans="1:13" ht="22.5" customHeight="1" x14ac:dyDescent="0.2">
      <c r="A21" s="1">
        <v>16</v>
      </c>
      <c r="B21" s="11"/>
      <c r="C21" s="11"/>
      <c r="D21" s="110"/>
      <c r="E21" s="91"/>
      <c r="F21" s="104"/>
      <c r="G21" s="12"/>
      <c r="H21" s="12"/>
      <c r="I21" s="67"/>
      <c r="J21" s="10">
        <f t="shared" si="2"/>
        <v>0</v>
      </c>
      <c r="K21" s="10" t="str">
        <f t="shared" si="4"/>
        <v/>
      </c>
      <c r="L21" s="15"/>
      <c r="M21" s="16"/>
    </row>
    <row r="22" spans="1:13" ht="22.5" customHeight="1" x14ac:dyDescent="0.2">
      <c r="A22" s="1">
        <v>17</v>
      </c>
      <c r="B22" s="11"/>
      <c r="C22" s="11"/>
      <c r="D22" s="110"/>
      <c r="E22" s="91"/>
      <c r="F22" s="104"/>
      <c r="G22" s="12"/>
      <c r="H22" s="12"/>
      <c r="I22" s="13"/>
      <c r="J22" s="10">
        <f t="shared" si="2"/>
        <v>0</v>
      </c>
      <c r="K22" s="10" t="str">
        <f t="shared" si="4"/>
        <v/>
      </c>
      <c r="L22" s="15"/>
      <c r="M22" s="16"/>
    </row>
    <row r="23" spans="1:13" ht="22.5" customHeight="1" x14ac:dyDescent="0.2">
      <c r="A23" s="1">
        <v>18</v>
      </c>
      <c r="B23" s="11"/>
      <c r="C23" s="11"/>
      <c r="D23" s="110"/>
      <c r="E23" s="91"/>
      <c r="F23" s="104"/>
      <c r="G23" s="12"/>
      <c r="H23" s="12"/>
      <c r="I23" s="13"/>
      <c r="J23" s="10">
        <f t="shared" si="2"/>
        <v>0</v>
      </c>
      <c r="K23" s="10" t="str">
        <f t="shared" si="4"/>
        <v/>
      </c>
      <c r="L23" s="15"/>
      <c r="M23" s="16"/>
    </row>
    <row r="24" spans="1:13" ht="22.5" customHeight="1" x14ac:dyDescent="0.2">
      <c r="A24" s="1">
        <v>19</v>
      </c>
      <c r="B24" s="11"/>
      <c r="C24" s="11"/>
      <c r="D24" s="110"/>
      <c r="E24" s="91"/>
      <c r="F24" s="104"/>
      <c r="G24" s="12"/>
      <c r="H24" s="12"/>
      <c r="I24" s="13"/>
      <c r="J24" s="10">
        <f t="shared" si="2"/>
        <v>0</v>
      </c>
      <c r="K24" s="10" t="str">
        <f t="shared" si="4"/>
        <v/>
      </c>
      <c r="L24" s="15"/>
      <c r="M24" s="16"/>
    </row>
    <row r="25" spans="1:13" ht="22.5" customHeight="1" x14ac:dyDescent="0.2">
      <c r="A25" s="1">
        <v>20</v>
      </c>
      <c r="B25" s="11"/>
      <c r="C25" s="11"/>
      <c r="D25" s="110"/>
      <c r="E25" s="91"/>
      <c r="F25" s="104"/>
      <c r="G25" s="12"/>
      <c r="H25" s="12"/>
      <c r="I25" s="13"/>
      <c r="J25" s="10">
        <f t="shared" si="2"/>
        <v>0</v>
      </c>
      <c r="K25" s="10" t="str">
        <f t="shared" si="4"/>
        <v/>
      </c>
      <c r="L25" s="15"/>
      <c r="M25" s="16"/>
    </row>
    <row r="26" spans="1:13" ht="22.5" customHeight="1" x14ac:dyDescent="0.2">
      <c r="A26" s="1">
        <v>21</v>
      </c>
      <c r="B26" s="11"/>
      <c r="C26" s="11"/>
      <c r="D26" s="110"/>
      <c r="E26" s="91"/>
      <c r="F26" s="104"/>
      <c r="G26" s="12"/>
      <c r="H26" s="12"/>
      <c r="I26" s="13"/>
      <c r="J26" s="10">
        <f t="shared" si="2"/>
        <v>0</v>
      </c>
      <c r="K26" s="10" t="str">
        <f t="shared" si="4"/>
        <v/>
      </c>
      <c r="L26" s="15"/>
      <c r="M26" s="16"/>
    </row>
    <row r="27" spans="1:13" ht="22.5" customHeight="1" x14ac:dyDescent="0.2">
      <c r="A27" s="1">
        <v>22</v>
      </c>
      <c r="B27" s="11"/>
      <c r="C27" s="11"/>
      <c r="D27" s="110"/>
      <c r="E27" s="91"/>
      <c r="F27" s="104"/>
      <c r="G27" s="12"/>
      <c r="H27" s="12"/>
      <c r="I27" s="13"/>
      <c r="J27" s="10">
        <f t="shared" si="2"/>
        <v>0</v>
      </c>
      <c r="K27" s="10" t="str">
        <f t="shared" si="4"/>
        <v/>
      </c>
      <c r="L27" s="15"/>
      <c r="M27" s="16"/>
    </row>
    <row r="28" spans="1:13" ht="22.5" customHeight="1" x14ac:dyDescent="0.2">
      <c r="A28" s="1">
        <v>23</v>
      </c>
      <c r="B28" s="11"/>
      <c r="C28" s="11"/>
      <c r="D28" s="110"/>
      <c r="E28" s="91"/>
      <c r="F28" s="104"/>
      <c r="G28" s="12"/>
      <c r="H28" s="12"/>
      <c r="I28" s="13"/>
      <c r="J28" s="10">
        <f t="shared" si="2"/>
        <v>0</v>
      </c>
      <c r="K28" s="10" t="str">
        <f t="shared" si="4"/>
        <v/>
      </c>
      <c r="L28" s="15"/>
      <c r="M28" s="16"/>
    </row>
    <row r="29" spans="1:13" ht="22.5" customHeight="1" x14ac:dyDescent="0.2">
      <c r="A29" s="1">
        <v>24</v>
      </c>
      <c r="B29" s="91"/>
      <c r="C29" s="91"/>
      <c r="D29" s="110"/>
      <c r="E29" s="11"/>
      <c r="F29" s="104"/>
      <c r="G29" s="12"/>
      <c r="H29" s="12"/>
      <c r="I29" s="13"/>
      <c r="J29" s="10">
        <f t="shared" si="2"/>
        <v>0</v>
      </c>
      <c r="K29" s="10" t="str">
        <f t="shared" si="4"/>
        <v/>
      </c>
      <c r="L29" s="15"/>
      <c r="M29" s="16"/>
    </row>
    <row r="30" spans="1:13" ht="22.5" customHeight="1" x14ac:dyDescent="0.2">
      <c r="A30" s="1">
        <v>25</v>
      </c>
      <c r="B30" s="91"/>
      <c r="C30" s="91"/>
      <c r="D30" s="110"/>
      <c r="E30" s="11"/>
      <c r="F30" s="104"/>
      <c r="G30" s="12"/>
      <c r="H30" s="12"/>
      <c r="I30" s="13"/>
      <c r="J30" s="10">
        <f t="shared" si="2"/>
        <v>0</v>
      </c>
      <c r="K30" s="10" t="str">
        <f t="shared" si="4"/>
        <v/>
      </c>
      <c r="L30" s="15"/>
      <c r="M30" s="16"/>
    </row>
    <row r="31" spans="1:13" ht="22.5" customHeight="1" x14ac:dyDescent="0.2">
      <c r="A31" s="1">
        <v>26</v>
      </c>
      <c r="B31" s="91"/>
      <c r="C31" s="91"/>
      <c r="D31" s="110"/>
      <c r="E31" s="11"/>
      <c r="F31" s="104"/>
      <c r="G31" s="12"/>
      <c r="H31" s="12"/>
      <c r="I31" s="13"/>
      <c r="J31" s="10">
        <f t="shared" si="2"/>
        <v>0</v>
      </c>
      <c r="K31" s="10" t="str">
        <f t="shared" si="4"/>
        <v/>
      </c>
      <c r="L31" s="15"/>
      <c r="M31" s="16"/>
    </row>
    <row r="32" spans="1:13" ht="22.5" customHeight="1" x14ac:dyDescent="0.2">
      <c r="A32" s="1">
        <v>27</v>
      </c>
      <c r="B32" s="91"/>
      <c r="C32" s="91"/>
      <c r="D32" s="110"/>
      <c r="E32" s="11"/>
      <c r="F32" s="104"/>
      <c r="G32" s="12"/>
      <c r="H32" s="12"/>
      <c r="I32" s="13"/>
      <c r="J32" s="10">
        <f t="shared" si="2"/>
        <v>0</v>
      </c>
      <c r="K32" s="10" t="str">
        <f t="shared" si="4"/>
        <v/>
      </c>
      <c r="L32" s="15"/>
      <c r="M32" s="16"/>
    </row>
    <row r="33" spans="1:13" ht="22.5" customHeight="1" x14ac:dyDescent="0.2">
      <c r="A33" s="1">
        <v>28</v>
      </c>
      <c r="B33" s="91"/>
      <c r="C33" s="91"/>
      <c r="D33" s="110"/>
      <c r="E33" s="11"/>
      <c r="F33" s="104"/>
      <c r="G33" s="12"/>
      <c r="H33" s="12"/>
      <c r="I33" s="13"/>
      <c r="J33" s="10">
        <f t="shared" si="2"/>
        <v>0</v>
      </c>
      <c r="K33" s="10" t="str">
        <f t="shared" si="4"/>
        <v/>
      </c>
      <c r="L33" s="15"/>
      <c r="M33" s="16"/>
    </row>
    <row r="34" spans="1:13" ht="22.5" customHeight="1" x14ac:dyDescent="0.2">
      <c r="A34" s="1">
        <v>29</v>
      </c>
      <c r="B34" s="91"/>
      <c r="C34" s="91"/>
      <c r="D34" s="110"/>
      <c r="E34" s="11"/>
      <c r="F34" s="104"/>
      <c r="G34" s="12"/>
      <c r="H34" s="12"/>
      <c r="I34" s="13"/>
      <c r="J34" s="10">
        <f t="shared" si="2"/>
        <v>0</v>
      </c>
      <c r="K34" s="10" t="str">
        <f t="shared" si="4"/>
        <v/>
      </c>
      <c r="L34" s="15"/>
      <c r="M34" s="16"/>
    </row>
    <row r="35" spans="1:13" ht="22.5" customHeight="1" x14ac:dyDescent="0.2">
      <c r="A35" s="1">
        <v>30</v>
      </c>
      <c r="B35" s="91"/>
      <c r="C35" s="91"/>
      <c r="D35" s="110"/>
      <c r="E35" s="11"/>
      <c r="F35" s="104"/>
      <c r="G35" s="12"/>
      <c r="H35" s="12"/>
      <c r="I35" s="13"/>
      <c r="J35" s="10">
        <f t="shared" si="2"/>
        <v>0</v>
      </c>
      <c r="K35" s="10" t="str">
        <f t="shared" si="4"/>
        <v/>
      </c>
      <c r="L35" s="15"/>
      <c r="M35" s="16"/>
    </row>
    <row r="36" spans="1:13" ht="22.5" customHeight="1" x14ac:dyDescent="0.2">
      <c r="B36" s="91"/>
      <c r="C36" s="91"/>
      <c r="D36" s="110"/>
      <c r="E36" s="11"/>
      <c r="F36" s="104"/>
      <c r="G36" s="12"/>
      <c r="H36" s="12"/>
      <c r="I36" s="7"/>
      <c r="J36" s="10">
        <f t="shared" si="2"/>
        <v>0</v>
      </c>
      <c r="K36" s="5" t="str">
        <f t="shared" si="4"/>
        <v/>
      </c>
      <c r="L36" s="137">
        <f>COUNT(H6:H36)</f>
        <v>0</v>
      </c>
      <c r="M36" s="138"/>
    </row>
    <row r="37" spans="1:13" ht="22.5" customHeight="1" x14ac:dyDescent="0.2">
      <c r="B37" s="139" t="s">
        <v>11</v>
      </c>
      <c r="C37" s="139"/>
      <c r="D37" s="139"/>
      <c r="E37" s="2"/>
      <c r="F37" s="103"/>
      <c r="G37" s="6">
        <f>SUM(G6:G36)</f>
        <v>300000</v>
      </c>
      <c r="H37" s="6">
        <f>SUM(H6:H36)</f>
        <v>0</v>
      </c>
      <c r="I37" s="7"/>
      <c r="J37" s="5">
        <f>SUM(J6:J36)</f>
        <v>0</v>
      </c>
      <c r="K37" s="5" t="str">
        <f t="shared" si="4"/>
        <v/>
      </c>
      <c r="L37" s="137">
        <f>'4月'!L37:M37+L36</f>
        <v>0</v>
      </c>
      <c r="M37" s="138"/>
    </row>
    <row r="38" spans="1:13" ht="22.5" customHeight="1" x14ac:dyDescent="0.2">
      <c r="B38" s="139" t="s">
        <v>12</v>
      </c>
      <c r="C38" s="139"/>
      <c r="D38" s="139"/>
      <c r="E38" s="2"/>
      <c r="F38" s="103"/>
      <c r="G38" s="6">
        <f>+'4月'!G37+'5月'!G37</f>
        <v>600000</v>
      </c>
      <c r="H38" s="6">
        <f>+'4月'!H37+'5月'!H37</f>
        <v>0</v>
      </c>
      <c r="J38" s="6">
        <f>+'4月'!J37+'5月'!J37</f>
        <v>0</v>
      </c>
    </row>
  </sheetData>
  <mergeCells count="16">
    <mergeCell ref="L36:M36"/>
    <mergeCell ref="L37:M37"/>
    <mergeCell ref="J2:M2"/>
    <mergeCell ref="L4:M5"/>
    <mergeCell ref="B38:D38"/>
    <mergeCell ref="H4:H5"/>
    <mergeCell ref="I4:I5"/>
    <mergeCell ref="J4:J5"/>
    <mergeCell ref="K4:K5"/>
    <mergeCell ref="B37:D37"/>
    <mergeCell ref="B4:B5"/>
    <mergeCell ref="C4:C5"/>
    <mergeCell ref="D4:D5"/>
    <mergeCell ref="E4:E5"/>
    <mergeCell ref="G4:G5"/>
    <mergeCell ref="F4:F5"/>
  </mergeCells>
  <phoneticPr fontId="2"/>
  <dataValidations count="3">
    <dataValidation imeMode="off" allowBlank="1" showInputMessage="1" showErrorMessage="1" sqref="J6:J37 B17:C17 C8:C16 K7:K37" xr:uid="{00000000-0002-0000-0200-000000000000}"/>
    <dataValidation imeMode="on" allowBlank="1" showInputMessage="1" showErrorMessage="1" sqref="P4 AC4 R4 Z4 V4:W4" xr:uid="{CB3498E1-0671-428A-9A1B-6992949514F5}"/>
    <dataValidation type="list" allowBlank="1" showInputMessage="1" showErrorMessage="1" sqref="D8:D36" xr:uid="{D2531CBB-974B-4E57-B22B-232B6B297E62}">
      <formula1>$P$4:$AC$4</formula1>
    </dataValidation>
  </dataValidations>
  <printOptions horizontalCentered="1"/>
  <pageMargins left="0.59055118110236227" right="0.19685039370078741" top="0.51181102362204722" bottom="0.51181102362204722" header="0.31496062992125984" footer="0.31496062992125984"/>
  <pageSetup paperSize="9" orientation="portrait" r:id="rId1"/>
  <headerFooter>
    <oddHeader>&amp;C&amp;F&amp;A&amp;R&amp;D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C37"/>
  <sheetViews>
    <sheetView view="pageLayout" topLeftCell="B1" zoomScaleNormal="115" zoomScaleSheetLayoutView="90" workbookViewId="0">
      <selection activeCell="G8" sqref="G8"/>
    </sheetView>
  </sheetViews>
  <sheetFormatPr defaultColWidth="9" defaultRowHeight="22.5" customHeight="1" x14ac:dyDescent="0.2"/>
  <cols>
    <col min="1" max="1" width="3" style="1" hidden="1" customWidth="1"/>
    <col min="2" max="3" width="2.6328125" style="22" customWidth="1"/>
    <col min="4" max="4" width="13" style="1" bestFit="1" customWidth="1"/>
    <col min="5" max="5" width="7.453125" style="22" customWidth="1"/>
    <col min="6" max="6" width="27.36328125" style="1" customWidth="1"/>
    <col min="7" max="7" width="7.08984375" style="1" customWidth="1"/>
    <col min="8" max="8" width="6.90625" style="1" customWidth="1"/>
    <col min="9" max="9" width="2.453125" style="1" customWidth="1"/>
    <col min="10" max="10" width="7.7265625" style="1" customWidth="1"/>
    <col min="11" max="11" width="8" style="1" customWidth="1"/>
    <col min="12" max="12" width="2" style="1" customWidth="1"/>
    <col min="13" max="13" width="4.08984375" style="1" customWidth="1"/>
    <col min="14" max="14" width="1.36328125" style="1" customWidth="1"/>
    <col min="15" max="15" width="6.08984375" style="1" customWidth="1"/>
    <col min="16" max="16" width="8.36328125" style="1" customWidth="1"/>
    <col min="17" max="17" width="6.08984375" style="1" customWidth="1"/>
    <col min="18" max="18" width="5.08984375" style="1" customWidth="1"/>
    <col min="19" max="19" width="5.36328125" style="1" customWidth="1"/>
    <col min="20" max="20" width="5.90625" style="1" customWidth="1"/>
    <col min="21" max="21" width="6" style="1" customWidth="1"/>
    <col min="22" max="22" width="6.90625" style="1" customWidth="1"/>
    <col min="23" max="23" width="5.7265625" style="1" customWidth="1"/>
    <col min="24" max="24" width="6.08984375" style="1" customWidth="1"/>
    <col min="25" max="25" width="6.26953125" style="1" customWidth="1"/>
    <col min="26" max="26" width="6.6328125" style="1" customWidth="1"/>
    <col min="27" max="27" width="6.08984375" style="1" customWidth="1"/>
    <col min="28" max="28" width="5.36328125" style="1" customWidth="1"/>
    <col min="29" max="29" width="4.6328125" style="1" customWidth="1"/>
    <col min="30" max="16384" width="9" style="1"/>
  </cols>
  <sheetData>
    <row r="1" spans="1:29" ht="22.5" customHeight="1" x14ac:dyDescent="0.2">
      <c r="B1" s="117">
        <f>'4月'!B1</f>
        <v>20</v>
      </c>
      <c r="C1" s="129">
        <f>'4月'!C1</f>
        <v>23</v>
      </c>
      <c r="D1" t="s">
        <v>93</v>
      </c>
      <c r="E1">
        <f>B7</f>
        <v>6</v>
      </c>
      <c r="F1" t="s">
        <v>94</v>
      </c>
      <c r="G1" s="18"/>
      <c r="H1" s="18"/>
      <c r="I1" s="18"/>
      <c r="J1" s="18"/>
      <c r="K1" s="18"/>
      <c r="L1" s="18"/>
      <c r="M1" s="18"/>
      <c r="N1" s="18"/>
      <c r="O1" s="25" t="s">
        <v>29</v>
      </c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</row>
    <row r="2" spans="1:29" ht="22.5" customHeight="1" x14ac:dyDescent="0.2">
      <c r="B2" s="95"/>
      <c r="I2" s="22"/>
      <c r="J2" s="145"/>
      <c r="K2" s="145"/>
      <c r="L2" s="145"/>
      <c r="M2" s="145"/>
      <c r="N2" s="24"/>
      <c r="O2" s="70" t="s">
        <v>50</v>
      </c>
      <c r="P2" s="72" t="s">
        <v>87</v>
      </c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</row>
    <row r="3" spans="1:29" ht="22.5" customHeight="1" x14ac:dyDescent="0.2">
      <c r="B3" s="95"/>
      <c r="I3" s="19"/>
      <c r="J3" s="20"/>
      <c r="K3" s="20"/>
      <c r="L3" s="20"/>
      <c r="M3" s="20"/>
      <c r="O3" s="25"/>
      <c r="P3" s="21">
        <f>SUMIF($D$6:$D$300,P2,$G$6:$G$300)</f>
        <v>300000</v>
      </c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</row>
    <row r="4" spans="1:29" ht="22.5" customHeight="1" x14ac:dyDescent="0.2">
      <c r="B4" s="149" t="s">
        <v>0</v>
      </c>
      <c r="C4" s="149" t="s">
        <v>1</v>
      </c>
      <c r="D4" s="139" t="s">
        <v>2</v>
      </c>
      <c r="E4" s="150" t="s">
        <v>8</v>
      </c>
      <c r="F4" s="147" t="s">
        <v>13</v>
      </c>
      <c r="G4" s="139" t="s">
        <v>3</v>
      </c>
      <c r="H4" s="140" t="s">
        <v>6</v>
      </c>
      <c r="I4" s="146" t="s">
        <v>4</v>
      </c>
      <c r="J4" s="140" t="s">
        <v>7</v>
      </c>
      <c r="K4" s="139" t="s">
        <v>5</v>
      </c>
      <c r="L4" s="140" t="s">
        <v>92</v>
      </c>
      <c r="M4" s="139"/>
      <c r="N4" s="24"/>
      <c r="O4" s="71" t="s">
        <v>51</v>
      </c>
      <c r="P4" s="74" t="s">
        <v>15</v>
      </c>
      <c r="Q4" s="74" t="s">
        <v>16</v>
      </c>
      <c r="R4" s="74" t="s">
        <v>17</v>
      </c>
      <c r="S4" s="74" t="s">
        <v>18</v>
      </c>
      <c r="T4" s="75" t="s">
        <v>19</v>
      </c>
      <c r="U4" s="75" t="s">
        <v>20</v>
      </c>
      <c r="V4" s="76" t="s">
        <v>21</v>
      </c>
      <c r="W4" s="74" t="s">
        <v>23</v>
      </c>
      <c r="X4" s="76" t="s">
        <v>22</v>
      </c>
      <c r="Y4" s="76" t="s">
        <v>90</v>
      </c>
      <c r="Z4" s="75" t="s">
        <v>24</v>
      </c>
      <c r="AA4" s="76" t="s">
        <v>25</v>
      </c>
      <c r="AB4" s="76" t="s">
        <v>26</v>
      </c>
      <c r="AC4" s="74" t="s">
        <v>27</v>
      </c>
    </row>
    <row r="5" spans="1:29" ht="22.5" customHeight="1" x14ac:dyDescent="0.2">
      <c r="B5" s="149"/>
      <c r="C5" s="149"/>
      <c r="D5" s="139"/>
      <c r="E5" s="149"/>
      <c r="F5" s="148"/>
      <c r="G5" s="139"/>
      <c r="H5" s="139"/>
      <c r="I5" s="146"/>
      <c r="J5" s="139"/>
      <c r="K5" s="139"/>
      <c r="L5" s="139"/>
      <c r="M5" s="139"/>
      <c r="N5" s="24"/>
      <c r="O5" s="97" t="s">
        <v>28</v>
      </c>
      <c r="P5" s="98">
        <f t="shared" ref="P5:AC5" si="0">SUMIF($D$6:$D$300,P4,$J$6:$J$300)</f>
        <v>0</v>
      </c>
      <c r="Q5" s="98">
        <f t="shared" si="0"/>
        <v>0</v>
      </c>
      <c r="R5" s="98">
        <f t="shared" si="0"/>
        <v>0</v>
      </c>
      <c r="S5" s="98">
        <f t="shared" si="0"/>
        <v>0</v>
      </c>
      <c r="T5" s="98">
        <f t="shared" si="0"/>
        <v>0</v>
      </c>
      <c r="U5" s="98">
        <f t="shared" si="0"/>
        <v>0</v>
      </c>
      <c r="V5" s="98">
        <f t="shared" si="0"/>
        <v>0</v>
      </c>
      <c r="W5" s="98">
        <f t="shared" si="0"/>
        <v>0</v>
      </c>
      <c r="X5" s="98">
        <f t="shared" si="0"/>
        <v>0</v>
      </c>
      <c r="Y5" s="98">
        <f t="shared" si="0"/>
        <v>0</v>
      </c>
      <c r="Z5" s="98">
        <f t="shared" si="0"/>
        <v>0</v>
      </c>
      <c r="AA5" s="98">
        <f t="shared" si="0"/>
        <v>0</v>
      </c>
      <c r="AB5" s="98">
        <f t="shared" si="0"/>
        <v>0</v>
      </c>
      <c r="AC5" s="98">
        <f t="shared" si="0"/>
        <v>0</v>
      </c>
    </row>
    <row r="6" spans="1:29" ht="22.5" customHeight="1" x14ac:dyDescent="0.2">
      <c r="A6" s="1">
        <v>1</v>
      </c>
      <c r="B6" s="91"/>
      <c r="C6" s="91"/>
      <c r="D6" s="11" t="s">
        <v>10</v>
      </c>
      <c r="E6" s="91"/>
      <c r="F6" s="104"/>
      <c r="G6" s="12"/>
      <c r="H6" s="12"/>
      <c r="I6" s="13"/>
      <c r="J6" s="10">
        <f>ROUNDDOWN(IF(I6="",H6*1,H6*I6),0)</f>
        <v>0</v>
      </c>
      <c r="K6" s="14">
        <f>G6+'5月'!G38-'5月'!J38</f>
        <v>600000</v>
      </c>
      <c r="L6" s="15"/>
      <c r="M6" s="16"/>
      <c r="N6" s="78"/>
      <c r="O6" s="78"/>
    </row>
    <row r="7" spans="1:29" ht="22.5" customHeight="1" x14ac:dyDescent="0.2">
      <c r="A7" s="1">
        <v>2</v>
      </c>
      <c r="B7" s="91">
        <v>6</v>
      </c>
      <c r="C7" s="91">
        <v>1</v>
      </c>
      <c r="D7" s="11" t="s">
        <v>98</v>
      </c>
      <c r="E7" s="91" t="s">
        <v>100</v>
      </c>
      <c r="F7" s="104"/>
      <c r="G7" s="12">
        <v>300000</v>
      </c>
      <c r="H7" s="12"/>
      <c r="I7" s="13"/>
      <c r="J7" s="10">
        <f t="shared" ref="J7:J35" si="1">ROUNDDOWN(IF(I7="",H7*1,H7*I7),0)</f>
        <v>0</v>
      </c>
      <c r="K7" s="10">
        <f t="shared" ref="K7:K37" si="2">IF(C7="","",IF(AND(G7="",J7=""),"",K6+G7-J7))</f>
        <v>900000</v>
      </c>
      <c r="L7" s="15"/>
      <c r="M7" s="16"/>
      <c r="N7" s="78"/>
      <c r="O7" s="78"/>
    </row>
    <row r="8" spans="1:29" ht="22.5" customHeight="1" x14ac:dyDescent="0.2">
      <c r="A8" s="1">
        <v>3</v>
      </c>
      <c r="B8" s="11"/>
      <c r="C8" s="94"/>
      <c r="D8" s="110"/>
      <c r="E8" s="91"/>
      <c r="F8" s="104"/>
      <c r="G8" s="12"/>
      <c r="H8" s="12"/>
      <c r="I8" s="13"/>
      <c r="J8" s="10">
        <f t="shared" si="1"/>
        <v>0</v>
      </c>
      <c r="K8" s="10" t="str">
        <f>IF(C8="","",IF(AND(G8="",J8=""),"",K7+G8-J8))</f>
        <v/>
      </c>
      <c r="L8" s="15"/>
      <c r="M8" s="16"/>
      <c r="N8" s="78"/>
      <c r="O8" s="78"/>
      <c r="P8" s="1">
        <f>50*7</f>
        <v>350</v>
      </c>
    </row>
    <row r="9" spans="1:29" ht="22.5" customHeight="1" x14ac:dyDescent="0.2">
      <c r="A9" s="1">
        <v>4</v>
      </c>
      <c r="B9" s="11"/>
      <c r="C9" s="94"/>
      <c r="D9" s="110"/>
      <c r="E9" s="91"/>
      <c r="F9" s="104"/>
      <c r="G9" s="12"/>
      <c r="H9" s="12"/>
      <c r="I9" s="13"/>
      <c r="J9" s="10">
        <f t="shared" si="1"/>
        <v>0</v>
      </c>
      <c r="K9" s="10" t="str">
        <f>IF(C9="","",IF(AND(G9="",J9=""),"",K8+G9-J9))</f>
        <v/>
      </c>
      <c r="L9" s="15"/>
      <c r="M9" s="16"/>
      <c r="N9" s="78"/>
      <c r="O9" s="78"/>
      <c r="P9" s="1">
        <f>39*6+20</f>
        <v>254</v>
      </c>
    </row>
    <row r="10" spans="1:29" ht="22.5" customHeight="1" x14ac:dyDescent="0.2">
      <c r="A10" s="1">
        <v>5</v>
      </c>
      <c r="B10" s="11"/>
      <c r="C10" s="94"/>
      <c r="D10" s="110"/>
      <c r="E10" s="91"/>
      <c r="F10" s="104"/>
      <c r="G10" s="12"/>
      <c r="H10" s="12"/>
      <c r="I10" s="13"/>
      <c r="J10" s="10">
        <f t="shared" si="1"/>
        <v>0</v>
      </c>
      <c r="K10" s="10" t="str">
        <f>IF(C10="","",IF(AND(G10="",J10=""),"",K9+G10-J10))</f>
        <v/>
      </c>
      <c r="L10" s="15"/>
      <c r="M10" s="16"/>
      <c r="N10" s="78"/>
      <c r="O10" s="78"/>
      <c r="P10" s="1">
        <f>P8-P9</f>
        <v>96</v>
      </c>
    </row>
    <row r="11" spans="1:29" ht="22.5" customHeight="1" x14ac:dyDescent="0.2">
      <c r="A11" s="1">
        <v>6</v>
      </c>
      <c r="B11" s="11"/>
      <c r="C11" s="94"/>
      <c r="D11" s="110"/>
      <c r="E11" s="91"/>
      <c r="F11" s="104"/>
      <c r="G11" s="12"/>
      <c r="H11" s="12"/>
      <c r="I11" s="13"/>
      <c r="J11" s="10">
        <f t="shared" si="1"/>
        <v>0</v>
      </c>
      <c r="K11" s="10" t="str">
        <f t="shared" ref="K11:K14" si="3">IF(C11="","",IF(AND(G11="",J11=""),"",K10+G11-J11))</f>
        <v/>
      </c>
      <c r="L11" s="15"/>
      <c r="M11" s="16"/>
      <c r="N11" s="78"/>
      <c r="O11" s="78"/>
    </row>
    <row r="12" spans="1:29" ht="22.5" customHeight="1" x14ac:dyDescent="0.2">
      <c r="A12" s="1">
        <v>7</v>
      </c>
      <c r="B12" s="11"/>
      <c r="C12" s="94"/>
      <c r="D12" s="110"/>
      <c r="E12" s="91"/>
      <c r="F12" s="104"/>
      <c r="G12" s="12"/>
      <c r="H12" s="12"/>
      <c r="I12" s="13"/>
      <c r="J12" s="10">
        <f t="shared" si="1"/>
        <v>0</v>
      </c>
      <c r="K12" s="10" t="str">
        <f t="shared" si="3"/>
        <v/>
      </c>
      <c r="L12" s="15"/>
      <c r="M12" s="16"/>
      <c r="N12" s="78"/>
      <c r="O12" s="78"/>
    </row>
    <row r="13" spans="1:29" ht="22.5" customHeight="1" x14ac:dyDescent="0.2">
      <c r="A13" s="1">
        <v>8</v>
      </c>
      <c r="B13" s="11"/>
      <c r="C13" s="94"/>
      <c r="D13" s="110"/>
      <c r="E13" s="91"/>
      <c r="F13" s="104"/>
      <c r="G13" s="12"/>
      <c r="H13" s="12"/>
      <c r="I13" s="13"/>
      <c r="J13" s="10">
        <f t="shared" si="1"/>
        <v>0</v>
      </c>
      <c r="K13" s="10" t="str">
        <f t="shared" si="3"/>
        <v/>
      </c>
      <c r="L13" s="15"/>
      <c r="M13" s="16"/>
      <c r="N13" s="78"/>
      <c r="O13" s="78"/>
    </row>
    <row r="14" spans="1:29" ht="22.5" customHeight="1" x14ac:dyDescent="0.2">
      <c r="A14" s="1">
        <v>9</v>
      </c>
      <c r="B14" s="91"/>
      <c r="C14" s="96"/>
      <c r="D14" s="110"/>
      <c r="E14" s="91"/>
      <c r="F14" s="104"/>
      <c r="G14" s="12"/>
      <c r="H14" s="12"/>
      <c r="I14" s="13"/>
      <c r="J14" s="10">
        <f t="shared" si="1"/>
        <v>0</v>
      </c>
      <c r="K14" s="10" t="str">
        <f t="shared" si="3"/>
        <v/>
      </c>
      <c r="L14" s="15"/>
      <c r="M14" s="16"/>
      <c r="N14" s="78"/>
      <c r="O14" s="78"/>
    </row>
    <row r="15" spans="1:29" ht="22.5" customHeight="1" x14ac:dyDescent="0.2">
      <c r="A15" s="1">
        <v>10</v>
      </c>
      <c r="B15" s="91"/>
      <c r="C15" s="96"/>
      <c r="D15" s="110"/>
      <c r="E15" s="91"/>
      <c r="F15" s="104"/>
      <c r="G15" s="12"/>
      <c r="H15" s="12"/>
      <c r="I15" s="13"/>
      <c r="J15" s="10">
        <f t="shared" si="1"/>
        <v>0</v>
      </c>
      <c r="K15" s="10" t="str">
        <f t="shared" si="2"/>
        <v/>
      </c>
      <c r="L15" s="15"/>
      <c r="M15" s="16"/>
      <c r="N15" s="78"/>
      <c r="O15" s="78"/>
    </row>
    <row r="16" spans="1:29" ht="22.5" customHeight="1" x14ac:dyDescent="0.2">
      <c r="A16" s="1">
        <v>11</v>
      </c>
      <c r="B16" s="91"/>
      <c r="C16" s="96"/>
      <c r="D16" s="110"/>
      <c r="E16" s="91"/>
      <c r="F16" s="104"/>
      <c r="G16" s="12"/>
      <c r="H16" s="12"/>
      <c r="I16" s="13"/>
      <c r="J16" s="10">
        <f t="shared" si="1"/>
        <v>0</v>
      </c>
      <c r="K16" s="10" t="str">
        <f t="shared" si="2"/>
        <v/>
      </c>
      <c r="L16" s="15"/>
      <c r="M16" s="16"/>
      <c r="N16" s="78"/>
      <c r="O16" s="78"/>
    </row>
    <row r="17" spans="1:15" ht="22.5" customHeight="1" x14ac:dyDescent="0.2">
      <c r="A17" s="1">
        <v>12</v>
      </c>
      <c r="B17" s="11"/>
      <c r="C17" s="11"/>
      <c r="D17" s="110"/>
      <c r="E17" s="91"/>
      <c r="F17" s="104"/>
      <c r="G17" s="12"/>
      <c r="H17" s="12"/>
      <c r="I17" s="13"/>
      <c r="J17" s="10">
        <f t="shared" si="1"/>
        <v>0</v>
      </c>
      <c r="K17" s="10" t="str">
        <f t="shared" si="2"/>
        <v/>
      </c>
      <c r="L17" s="15"/>
      <c r="M17" s="16"/>
      <c r="N17" s="78"/>
      <c r="O17" s="78"/>
    </row>
    <row r="18" spans="1:15" ht="22.5" customHeight="1" x14ac:dyDescent="0.2">
      <c r="A18" s="1">
        <v>13</v>
      </c>
      <c r="B18" s="11"/>
      <c r="C18" s="11"/>
      <c r="D18" s="110"/>
      <c r="E18" s="91"/>
      <c r="F18" s="104"/>
      <c r="G18" s="12"/>
      <c r="H18" s="12"/>
      <c r="I18" s="13"/>
      <c r="J18" s="10">
        <f t="shared" si="1"/>
        <v>0</v>
      </c>
      <c r="K18" s="10" t="str">
        <f t="shared" si="2"/>
        <v/>
      </c>
      <c r="L18" s="15"/>
      <c r="M18" s="16"/>
      <c r="N18" s="78"/>
      <c r="O18" s="78"/>
    </row>
    <row r="19" spans="1:15" ht="22.5" customHeight="1" x14ac:dyDescent="0.2">
      <c r="A19" s="1">
        <v>14</v>
      </c>
      <c r="B19" s="11"/>
      <c r="C19" s="11"/>
      <c r="D19" s="110"/>
      <c r="E19" s="91"/>
      <c r="F19" s="104"/>
      <c r="G19" s="12"/>
      <c r="H19" s="12"/>
      <c r="I19" s="13"/>
      <c r="J19" s="10">
        <f t="shared" si="1"/>
        <v>0</v>
      </c>
      <c r="K19" s="10" t="str">
        <f t="shared" si="2"/>
        <v/>
      </c>
      <c r="L19" s="15"/>
      <c r="M19" s="16"/>
      <c r="N19" s="78"/>
      <c r="O19" s="78"/>
    </row>
    <row r="20" spans="1:15" ht="22.5" customHeight="1" x14ac:dyDescent="0.2">
      <c r="A20" s="1">
        <v>15</v>
      </c>
      <c r="B20" s="11"/>
      <c r="C20" s="11"/>
      <c r="D20" s="110"/>
      <c r="E20" s="91"/>
      <c r="F20" s="104"/>
      <c r="G20" s="12"/>
      <c r="H20" s="12"/>
      <c r="I20" s="67"/>
      <c r="J20" s="10">
        <f t="shared" si="1"/>
        <v>0</v>
      </c>
      <c r="K20" s="10" t="str">
        <f t="shared" si="2"/>
        <v/>
      </c>
      <c r="L20" s="15"/>
      <c r="M20" s="16"/>
      <c r="N20" s="78"/>
      <c r="O20" s="78"/>
    </row>
    <row r="21" spans="1:15" ht="22.5" customHeight="1" x14ac:dyDescent="0.2">
      <c r="A21" s="1">
        <v>16</v>
      </c>
      <c r="B21" s="11"/>
      <c r="C21" s="11"/>
      <c r="D21" s="110"/>
      <c r="E21" s="91"/>
      <c r="F21" s="104"/>
      <c r="G21" s="12"/>
      <c r="H21" s="12"/>
      <c r="I21" s="67"/>
      <c r="J21" s="10">
        <f t="shared" si="1"/>
        <v>0</v>
      </c>
      <c r="K21" s="10" t="str">
        <f t="shared" si="2"/>
        <v/>
      </c>
      <c r="L21" s="15"/>
      <c r="M21" s="16"/>
      <c r="N21" s="78"/>
      <c r="O21" s="78"/>
    </row>
    <row r="22" spans="1:15" ht="22.5" customHeight="1" x14ac:dyDescent="0.2">
      <c r="A22" s="1">
        <v>17</v>
      </c>
      <c r="B22" s="11"/>
      <c r="C22" s="11"/>
      <c r="D22" s="110"/>
      <c r="E22" s="91"/>
      <c r="F22" s="104"/>
      <c r="G22" s="12"/>
      <c r="H22" s="12"/>
      <c r="I22" s="13"/>
      <c r="J22" s="10">
        <f t="shared" si="1"/>
        <v>0</v>
      </c>
      <c r="K22" s="10" t="str">
        <f t="shared" si="2"/>
        <v/>
      </c>
      <c r="L22" s="15"/>
      <c r="M22" s="16"/>
      <c r="N22" s="78"/>
      <c r="O22" s="78"/>
    </row>
    <row r="23" spans="1:15" ht="22.5" customHeight="1" x14ac:dyDescent="0.2">
      <c r="A23" s="1">
        <v>18</v>
      </c>
      <c r="B23" s="11"/>
      <c r="C23" s="11"/>
      <c r="D23" s="110"/>
      <c r="E23" s="91"/>
      <c r="F23" s="104"/>
      <c r="G23" s="12"/>
      <c r="H23" s="12"/>
      <c r="I23" s="13"/>
      <c r="J23" s="10">
        <f t="shared" si="1"/>
        <v>0</v>
      </c>
      <c r="K23" s="10" t="str">
        <f t="shared" si="2"/>
        <v/>
      </c>
      <c r="L23" s="15"/>
      <c r="M23" s="16"/>
      <c r="N23" s="78"/>
      <c r="O23" s="78"/>
    </row>
    <row r="24" spans="1:15" ht="22.5" customHeight="1" x14ac:dyDescent="0.2">
      <c r="A24" s="1">
        <v>19</v>
      </c>
      <c r="B24" s="11"/>
      <c r="C24" s="11"/>
      <c r="D24" s="110"/>
      <c r="E24" s="91"/>
      <c r="F24" s="104"/>
      <c r="G24" s="12"/>
      <c r="H24" s="12"/>
      <c r="I24" s="13"/>
      <c r="J24" s="10">
        <f t="shared" si="1"/>
        <v>0</v>
      </c>
      <c r="K24" s="10" t="str">
        <f t="shared" si="2"/>
        <v/>
      </c>
      <c r="L24" s="15"/>
      <c r="M24" s="16"/>
      <c r="N24" s="78"/>
      <c r="O24" s="78"/>
    </row>
    <row r="25" spans="1:15" ht="22.5" customHeight="1" x14ac:dyDescent="0.2">
      <c r="A25" s="1">
        <v>20</v>
      </c>
      <c r="B25" s="11"/>
      <c r="C25" s="11"/>
      <c r="D25" s="110"/>
      <c r="E25" s="91"/>
      <c r="F25" s="104"/>
      <c r="G25" s="12"/>
      <c r="H25" s="12"/>
      <c r="I25" s="13"/>
      <c r="J25" s="10">
        <f t="shared" si="1"/>
        <v>0</v>
      </c>
      <c r="K25" s="10" t="str">
        <f t="shared" si="2"/>
        <v/>
      </c>
      <c r="L25" s="15"/>
      <c r="M25" s="16"/>
      <c r="N25" s="78"/>
      <c r="O25" s="78"/>
    </row>
    <row r="26" spans="1:15" ht="22.5" customHeight="1" x14ac:dyDescent="0.2">
      <c r="A26" s="1">
        <v>21</v>
      </c>
      <c r="B26" s="11"/>
      <c r="C26" s="11"/>
      <c r="D26" s="110"/>
      <c r="E26" s="91"/>
      <c r="F26" s="104"/>
      <c r="G26" s="12"/>
      <c r="H26" s="12"/>
      <c r="I26" s="13"/>
      <c r="J26" s="10">
        <f t="shared" si="1"/>
        <v>0</v>
      </c>
      <c r="K26" s="10" t="str">
        <f t="shared" si="2"/>
        <v/>
      </c>
      <c r="L26" s="15"/>
      <c r="M26" s="16"/>
      <c r="N26" s="78"/>
      <c r="O26" s="78"/>
    </row>
    <row r="27" spans="1:15" ht="22.5" customHeight="1" x14ac:dyDescent="0.2">
      <c r="A27" s="1">
        <v>22</v>
      </c>
      <c r="B27" s="11"/>
      <c r="C27" s="11"/>
      <c r="D27" s="110"/>
      <c r="E27" s="91"/>
      <c r="F27" s="104"/>
      <c r="G27" s="12"/>
      <c r="H27" s="12"/>
      <c r="I27" s="13"/>
      <c r="J27" s="10">
        <f t="shared" si="1"/>
        <v>0</v>
      </c>
      <c r="K27" s="10" t="str">
        <f t="shared" si="2"/>
        <v/>
      </c>
      <c r="L27" s="15"/>
      <c r="M27" s="16"/>
      <c r="N27" s="78"/>
      <c r="O27" s="78"/>
    </row>
    <row r="28" spans="1:15" ht="22.5" customHeight="1" x14ac:dyDescent="0.2">
      <c r="A28" s="1">
        <v>23</v>
      </c>
      <c r="B28" s="91"/>
      <c r="C28" s="91"/>
      <c r="D28" s="110"/>
      <c r="E28" s="91"/>
      <c r="F28" s="104"/>
      <c r="G28" s="12"/>
      <c r="H28" s="12"/>
      <c r="I28" s="13"/>
      <c r="J28" s="10">
        <f t="shared" si="1"/>
        <v>0</v>
      </c>
      <c r="K28" s="10" t="str">
        <f t="shared" si="2"/>
        <v/>
      </c>
      <c r="L28" s="15"/>
      <c r="M28" s="16"/>
      <c r="N28" s="78"/>
      <c r="O28" s="78"/>
    </row>
    <row r="29" spans="1:15" ht="22.5" customHeight="1" x14ac:dyDescent="0.2">
      <c r="A29" s="1">
        <v>24</v>
      </c>
      <c r="B29" s="91"/>
      <c r="C29" s="91"/>
      <c r="D29" s="110"/>
      <c r="E29" s="91"/>
      <c r="F29" s="104"/>
      <c r="G29" s="12"/>
      <c r="H29" s="12"/>
      <c r="I29" s="13"/>
      <c r="J29" s="10">
        <f t="shared" si="1"/>
        <v>0</v>
      </c>
      <c r="K29" s="10" t="str">
        <f t="shared" si="2"/>
        <v/>
      </c>
      <c r="L29" s="15"/>
      <c r="M29" s="16"/>
      <c r="N29" s="78"/>
      <c r="O29" s="78"/>
    </row>
    <row r="30" spans="1:15" ht="22.5" customHeight="1" x14ac:dyDescent="0.2">
      <c r="A30" s="1">
        <v>25</v>
      </c>
      <c r="B30" s="91"/>
      <c r="C30" s="91"/>
      <c r="D30" s="110"/>
      <c r="E30" s="91"/>
      <c r="F30" s="104"/>
      <c r="G30" s="12"/>
      <c r="H30" s="12"/>
      <c r="I30" s="13"/>
      <c r="J30" s="10">
        <f t="shared" si="1"/>
        <v>0</v>
      </c>
      <c r="K30" s="10" t="str">
        <f t="shared" si="2"/>
        <v/>
      </c>
      <c r="L30" s="15"/>
      <c r="M30" s="16"/>
      <c r="N30" s="78"/>
      <c r="O30" s="78"/>
    </row>
    <row r="31" spans="1:15" ht="22.5" customHeight="1" x14ac:dyDescent="0.2">
      <c r="A31" s="1">
        <v>26</v>
      </c>
      <c r="B31" s="91"/>
      <c r="C31" s="91"/>
      <c r="D31" s="110"/>
      <c r="E31" s="91"/>
      <c r="F31" s="104"/>
      <c r="G31" s="12"/>
      <c r="H31" s="12"/>
      <c r="I31" s="13"/>
      <c r="J31" s="10">
        <f t="shared" si="1"/>
        <v>0</v>
      </c>
      <c r="K31" s="10" t="str">
        <f t="shared" si="2"/>
        <v/>
      </c>
      <c r="L31" s="15"/>
      <c r="M31" s="16"/>
      <c r="N31" s="78"/>
      <c r="O31" s="78"/>
    </row>
    <row r="32" spans="1:15" ht="22.5" customHeight="1" x14ac:dyDescent="0.2">
      <c r="A32" s="1">
        <v>27</v>
      </c>
      <c r="B32" s="91"/>
      <c r="C32" s="91"/>
      <c r="D32" s="110"/>
      <c r="E32" s="91"/>
      <c r="F32" s="104"/>
      <c r="G32" s="12"/>
      <c r="H32" s="12"/>
      <c r="I32" s="13"/>
      <c r="J32" s="10">
        <f t="shared" si="1"/>
        <v>0</v>
      </c>
      <c r="K32" s="10" t="str">
        <f t="shared" si="2"/>
        <v/>
      </c>
      <c r="L32" s="15"/>
      <c r="M32" s="16"/>
      <c r="N32" s="78"/>
      <c r="O32" s="78"/>
    </row>
    <row r="33" spans="1:15" ht="22.5" customHeight="1" x14ac:dyDescent="0.2">
      <c r="A33" s="1">
        <v>28</v>
      </c>
      <c r="B33" s="91"/>
      <c r="C33" s="91"/>
      <c r="D33" s="110"/>
      <c r="E33" s="91"/>
      <c r="F33" s="104"/>
      <c r="G33" s="12"/>
      <c r="H33" s="12"/>
      <c r="I33" s="13"/>
      <c r="J33" s="10">
        <f t="shared" si="1"/>
        <v>0</v>
      </c>
      <c r="K33" s="10" t="str">
        <f t="shared" si="2"/>
        <v/>
      </c>
      <c r="L33" s="15"/>
      <c r="M33" s="16"/>
      <c r="N33" s="78"/>
      <c r="O33" s="78"/>
    </row>
    <row r="34" spans="1:15" ht="22.5" customHeight="1" x14ac:dyDescent="0.2">
      <c r="A34" s="1">
        <v>29</v>
      </c>
      <c r="B34" s="91"/>
      <c r="C34" s="91"/>
      <c r="D34" s="110"/>
      <c r="E34" s="91"/>
      <c r="F34" s="104"/>
      <c r="G34" s="12"/>
      <c r="H34" s="12"/>
      <c r="I34" s="13"/>
      <c r="J34" s="10">
        <f t="shared" si="1"/>
        <v>0</v>
      </c>
      <c r="K34" s="10" t="str">
        <f t="shared" si="2"/>
        <v/>
      </c>
      <c r="L34" s="15"/>
      <c r="M34" s="16"/>
      <c r="N34" s="78"/>
      <c r="O34" s="78"/>
    </row>
    <row r="35" spans="1:15" ht="22.5" customHeight="1" x14ac:dyDescent="0.2">
      <c r="A35" s="1">
        <v>30</v>
      </c>
      <c r="B35" s="91"/>
      <c r="C35" s="91"/>
      <c r="D35" s="110"/>
      <c r="E35" s="91"/>
      <c r="F35" s="104"/>
      <c r="G35" s="12"/>
      <c r="H35" s="12"/>
      <c r="I35" s="13"/>
      <c r="J35" s="10">
        <f t="shared" si="1"/>
        <v>0</v>
      </c>
      <c r="K35" s="10" t="str">
        <f t="shared" si="2"/>
        <v/>
      </c>
      <c r="L35" s="15"/>
      <c r="M35" s="16"/>
      <c r="N35" s="78"/>
      <c r="O35" s="78"/>
    </row>
    <row r="36" spans="1:15" ht="22.5" customHeight="1" x14ac:dyDescent="0.2">
      <c r="B36" s="139" t="s">
        <v>11</v>
      </c>
      <c r="C36" s="139"/>
      <c r="D36" s="139"/>
      <c r="E36" s="92"/>
      <c r="F36" s="103"/>
      <c r="G36" s="6">
        <f>SUM(G6:G35)</f>
        <v>300000</v>
      </c>
      <c r="H36" s="6">
        <f>SUM(H6:H35)</f>
        <v>0</v>
      </c>
      <c r="I36" s="7"/>
      <c r="J36" s="5">
        <f>SUM(J6:J35)</f>
        <v>0</v>
      </c>
      <c r="K36" s="5" t="str">
        <f t="shared" si="2"/>
        <v/>
      </c>
      <c r="L36" s="137">
        <f>COUNT(H6:H35)</f>
        <v>0</v>
      </c>
      <c r="M36" s="138"/>
      <c r="N36" s="79"/>
      <c r="O36" s="79"/>
    </row>
    <row r="37" spans="1:15" ht="22.5" customHeight="1" x14ac:dyDescent="0.2">
      <c r="B37" s="139" t="s">
        <v>12</v>
      </c>
      <c r="C37" s="139"/>
      <c r="D37" s="139"/>
      <c r="E37" s="92"/>
      <c r="F37" s="103"/>
      <c r="G37" s="6">
        <f>+'5月'!G38+'6月'!G36</f>
        <v>900000</v>
      </c>
      <c r="H37" s="80">
        <f>+'5月'!H38+'6月'!H36</f>
        <v>0</v>
      </c>
      <c r="I37" s="7"/>
      <c r="J37" s="6">
        <f>+'5月'!J38+'6月'!J36</f>
        <v>0</v>
      </c>
      <c r="K37" s="5" t="str">
        <f t="shared" si="2"/>
        <v/>
      </c>
      <c r="L37" s="137">
        <f>'5月'!L37:M37+L36</f>
        <v>0</v>
      </c>
      <c r="M37" s="138"/>
      <c r="N37" s="79"/>
      <c r="O37" s="79"/>
    </row>
  </sheetData>
  <mergeCells count="16">
    <mergeCell ref="L36:M36"/>
    <mergeCell ref="L37:M37"/>
    <mergeCell ref="C4:C5"/>
    <mergeCell ref="D4:D5"/>
    <mergeCell ref="E4:E5"/>
    <mergeCell ref="B37:D37"/>
    <mergeCell ref="B36:D36"/>
    <mergeCell ref="B4:B5"/>
    <mergeCell ref="J2:M2"/>
    <mergeCell ref="F4:F5"/>
    <mergeCell ref="I4:I5"/>
    <mergeCell ref="J4:J5"/>
    <mergeCell ref="K4:K5"/>
    <mergeCell ref="L4:M5"/>
    <mergeCell ref="G4:G5"/>
    <mergeCell ref="H4:H5"/>
  </mergeCells>
  <phoneticPr fontId="2"/>
  <dataValidations count="3">
    <dataValidation imeMode="off" allowBlank="1" showInputMessage="1" showErrorMessage="1" sqref="C8:C16 J6:J36 K7:K37" xr:uid="{6C82EF89-E823-4640-9806-07AE50684893}"/>
    <dataValidation imeMode="on" allowBlank="1" showInputMessage="1" showErrorMessage="1" sqref="V4:W4 AC4 R4 Z4 P4" xr:uid="{2B267AB8-D4F8-4C0D-9C0D-6328A8538ADF}"/>
    <dataValidation type="list" allowBlank="1" showInputMessage="1" showErrorMessage="1" sqref="D8:D35" xr:uid="{B049370F-9C1F-47FD-ABB1-51A5ABAA2D1C}">
      <formula1>$P$4:$AC$4</formula1>
    </dataValidation>
  </dataValidations>
  <printOptions horizontalCentered="1"/>
  <pageMargins left="0.59055118110236227" right="0.19685039370078741" top="0.51181102362204722" bottom="0.51181102362204722" header="0.31496062992125984" footer="0.31496062992125984"/>
  <pageSetup paperSize="9" orientation="portrait" r:id="rId1"/>
  <headerFooter>
    <oddHeader>&amp;C&amp;F&amp;A&amp;R&amp;D</oddHead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C37"/>
  <sheetViews>
    <sheetView view="pageLayout" topLeftCell="B1" zoomScale="90" zoomScaleNormal="100" zoomScaleSheetLayoutView="90" zoomScalePageLayoutView="90" workbookViewId="0">
      <selection activeCell="P12" sqref="P12"/>
    </sheetView>
  </sheetViews>
  <sheetFormatPr defaultColWidth="9" defaultRowHeight="22.5" customHeight="1" x14ac:dyDescent="0.2"/>
  <cols>
    <col min="1" max="1" width="3" style="1" hidden="1" customWidth="1"/>
    <col min="2" max="2" width="2.26953125" style="22" customWidth="1"/>
    <col min="3" max="3" width="2.6328125" style="22" customWidth="1"/>
    <col min="4" max="4" width="13" style="1" bestFit="1" customWidth="1"/>
    <col min="5" max="5" width="7.453125" style="22" customWidth="1"/>
    <col min="6" max="6" width="27.7265625" style="1" customWidth="1"/>
    <col min="7" max="7" width="8.453125" style="1" customWidth="1"/>
    <col min="8" max="8" width="7.08984375" style="1" customWidth="1"/>
    <col min="9" max="9" width="2.453125" style="1" customWidth="1"/>
    <col min="10" max="10" width="7.6328125" style="1" customWidth="1"/>
    <col min="11" max="11" width="8" style="1" customWidth="1"/>
    <col min="12" max="12" width="2" style="1" customWidth="1"/>
    <col min="13" max="13" width="4.08984375" style="1" customWidth="1"/>
    <col min="14" max="14" width="1.6328125" style="1" customWidth="1"/>
    <col min="15" max="15" width="6.36328125" style="1" customWidth="1"/>
    <col min="16" max="16" width="9" style="1"/>
    <col min="17" max="17" width="7.26953125" style="1" customWidth="1"/>
    <col min="18" max="18" width="6.90625" style="1" customWidth="1"/>
    <col min="19" max="19" width="6.36328125" style="1" customWidth="1"/>
    <col min="20" max="20" width="5.7265625" style="1" customWidth="1"/>
    <col min="21" max="21" width="6.6328125" style="1" customWidth="1"/>
    <col min="22" max="22" width="6.36328125" style="1" customWidth="1"/>
    <col min="23" max="23" width="6.26953125" style="1" customWidth="1"/>
    <col min="24" max="24" width="5.7265625" style="1" customWidth="1"/>
    <col min="25" max="25" width="5.90625" style="1" customWidth="1"/>
    <col min="26" max="26" width="7.90625" style="1" customWidth="1"/>
    <col min="27" max="27" width="5.90625" style="1" customWidth="1"/>
    <col min="28" max="28" width="4.90625" style="1" customWidth="1"/>
    <col min="29" max="29" width="4.26953125" style="1" customWidth="1"/>
    <col min="30" max="16384" width="9" style="1"/>
  </cols>
  <sheetData>
    <row r="1" spans="1:29" ht="22.5" customHeight="1" x14ac:dyDescent="0.2">
      <c r="B1" s="105">
        <f>'4月'!B1</f>
        <v>20</v>
      </c>
      <c r="C1" s="22">
        <f>'4月'!C1</f>
        <v>23</v>
      </c>
      <c r="D1" t="s">
        <v>93</v>
      </c>
      <c r="E1">
        <f>B7</f>
        <v>7</v>
      </c>
      <c r="F1" t="s">
        <v>94</v>
      </c>
      <c r="G1" s="18"/>
      <c r="H1" s="18"/>
      <c r="I1" s="18"/>
      <c r="J1" s="18"/>
      <c r="K1" s="18"/>
      <c r="L1" s="18"/>
      <c r="M1" s="18"/>
      <c r="O1" s="25" t="s">
        <v>29</v>
      </c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</row>
    <row r="2" spans="1:29" ht="22.5" customHeight="1" x14ac:dyDescent="0.2">
      <c r="B2" s="95"/>
      <c r="I2" s="22"/>
      <c r="J2" s="145"/>
      <c r="K2" s="145"/>
      <c r="L2" s="24"/>
      <c r="M2" s="24"/>
      <c r="O2" s="70" t="s">
        <v>50</v>
      </c>
      <c r="P2" s="72" t="s">
        <v>87</v>
      </c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</row>
    <row r="3" spans="1:29" ht="22.5" customHeight="1" x14ac:dyDescent="0.2">
      <c r="B3" s="95"/>
      <c r="I3" s="19"/>
      <c r="J3" s="20"/>
      <c r="K3" s="20"/>
      <c r="L3" s="20"/>
      <c r="M3" s="20"/>
      <c r="O3" s="25"/>
      <c r="P3" s="21">
        <f>SUMIF($D$6:$D$300,P2,$G$6:$G$300)</f>
        <v>300000</v>
      </c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</row>
    <row r="4" spans="1:29" ht="22.5" customHeight="1" x14ac:dyDescent="0.2">
      <c r="B4" s="149" t="s">
        <v>0</v>
      </c>
      <c r="C4" s="149" t="s">
        <v>1</v>
      </c>
      <c r="D4" s="139" t="s">
        <v>2</v>
      </c>
      <c r="E4" s="150" t="s">
        <v>8</v>
      </c>
      <c r="F4" s="147" t="s">
        <v>13</v>
      </c>
      <c r="G4" s="139" t="s">
        <v>3</v>
      </c>
      <c r="H4" s="140" t="s">
        <v>6</v>
      </c>
      <c r="I4" s="146" t="s">
        <v>4</v>
      </c>
      <c r="J4" s="140" t="s">
        <v>7</v>
      </c>
      <c r="K4" s="139" t="s">
        <v>5</v>
      </c>
      <c r="L4" s="140" t="s">
        <v>92</v>
      </c>
      <c r="M4" s="139"/>
      <c r="N4" s="24"/>
      <c r="O4" s="71" t="s">
        <v>51</v>
      </c>
      <c r="P4" s="74" t="s">
        <v>15</v>
      </c>
      <c r="Q4" s="74" t="s">
        <v>16</v>
      </c>
      <c r="R4" s="74" t="s">
        <v>17</v>
      </c>
      <c r="S4" s="74" t="s">
        <v>18</v>
      </c>
      <c r="T4" s="75" t="s">
        <v>19</v>
      </c>
      <c r="U4" s="75" t="s">
        <v>20</v>
      </c>
      <c r="V4" s="76" t="s">
        <v>21</v>
      </c>
      <c r="W4" s="74" t="s">
        <v>23</v>
      </c>
      <c r="X4" s="76" t="s">
        <v>22</v>
      </c>
      <c r="Y4" s="76" t="s">
        <v>90</v>
      </c>
      <c r="Z4" s="75" t="s">
        <v>24</v>
      </c>
      <c r="AA4" s="76" t="s">
        <v>25</v>
      </c>
      <c r="AB4" s="76" t="s">
        <v>26</v>
      </c>
      <c r="AC4" s="74" t="s">
        <v>27</v>
      </c>
    </row>
    <row r="5" spans="1:29" ht="22.5" customHeight="1" x14ac:dyDescent="0.2">
      <c r="B5" s="149"/>
      <c r="C5" s="149"/>
      <c r="D5" s="139"/>
      <c r="E5" s="149"/>
      <c r="F5" s="148"/>
      <c r="G5" s="139"/>
      <c r="H5" s="139"/>
      <c r="I5" s="146"/>
      <c r="J5" s="139"/>
      <c r="K5" s="139"/>
      <c r="L5" s="139"/>
      <c r="M5" s="139"/>
      <c r="O5" s="69" t="s">
        <v>28</v>
      </c>
      <c r="P5" s="98">
        <f t="shared" ref="P5:AC5" si="0">SUMIF($D$6:$D$300,P4,$J$6:$J$300)</f>
        <v>0</v>
      </c>
      <c r="Q5" s="98">
        <f t="shared" si="0"/>
        <v>0</v>
      </c>
      <c r="R5" s="98">
        <f t="shared" si="0"/>
        <v>0</v>
      </c>
      <c r="S5" s="98">
        <f t="shared" si="0"/>
        <v>0</v>
      </c>
      <c r="T5" s="98">
        <f t="shared" si="0"/>
        <v>0</v>
      </c>
      <c r="U5" s="98">
        <f t="shared" si="0"/>
        <v>0</v>
      </c>
      <c r="V5" s="98">
        <f t="shared" si="0"/>
        <v>0</v>
      </c>
      <c r="W5" s="98">
        <f t="shared" si="0"/>
        <v>0</v>
      </c>
      <c r="X5" s="98">
        <f t="shared" si="0"/>
        <v>0</v>
      </c>
      <c r="Y5" s="98">
        <f t="shared" si="0"/>
        <v>0</v>
      </c>
      <c r="Z5" s="98">
        <f t="shared" si="0"/>
        <v>0</v>
      </c>
      <c r="AA5" s="98">
        <f t="shared" si="0"/>
        <v>0</v>
      </c>
      <c r="AB5" s="98">
        <f t="shared" si="0"/>
        <v>0</v>
      </c>
      <c r="AC5" s="98">
        <f t="shared" si="0"/>
        <v>0</v>
      </c>
    </row>
    <row r="6" spans="1:29" ht="22.5" customHeight="1" x14ac:dyDescent="0.2">
      <c r="A6" s="1">
        <v>1</v>
      </c>
      <c r="B6" s="91"/>
      <c r="C6" s="91"/>
      <c r="D6" s="11" t="s">
        <v>10</v>
      </c>
      <c r="E6" s="91"/>
      <c r="F6" s="104"/>
      <c r="G6" s="12"/>
      <c r="H6" s="12"/>
      <c r="I6" s="13"/>
      <c r="J6" s="10">
        <f>ROUNDDOWN(IF(I6="",H6*1,H6*I6),0)</f>
        <v>0</v>
      </c>
      <c r="K6" s="14">
        <f>G6+'6月'!G37-'6月'!J37</f>
        <v>900000</v>
      </c>
      <c r="L6" s="15"/>
      <c r="M6" s="16"/>
    </row>
    <row r="7" spans="1:29" ht="22.5" customHeight="1" x14ac:dyDescent="0.2">
      <c r="A7" s="1">
        <v>2</v>
      </c>
      <c r="B7" s="91">
        <v>7</v>
      </c>
      <c r="C7" s="91">
        <v>1</v>
      </c>
      <c r="D7" s="11" t="s">
        <v>95</v>
      </c>
      <c r="E7" s="91" t="s">
        <v>100</v>
      </c>
      <c r="F7" s="104"/>
      <c r="G7" s="12">
        <v>300000</v>
      </c>
      <c r="H7" s="12"/>
      <c r="I7" s="13"/>
      <c r="J7" s="10">
        <f t="shared" ref="J7:J35" si="1">ROUNDDOWN(IF(I7="",H7*1,H7*I7),0)</f>
        <v>0</v>
      </c>
      <c r="K7" s="10">
        <f t="shared" ref="K7:K37" si="2">IF(C7="","",IF(AND(G7="",J7=""),"",K6+G7-J7))</f>
        <v>1200000</v>
      </c>
      <c r="L7" s="15"/>
      <c r="M7" s="16"/>
    </row>
    <row r="8" spans="1:29" ht="22.5" customHeight="1" x14ac:dyDescent="0.2">
      <c r="A8" s="1">
        <v>3</v>
      </c>
      <c r="B8" s="91">
        <v>7</v>
      </c>
      <c r="C8" s="96"/>
      <c r="D8" s="110"/>
      <c r="E8" s="91"/>
      <c r="F8" s="104"/>
      <c r="G8" s="12"/>
      <c r="H8" s="12"/>
      <c r="I8" s="13"/>
      <c r="J8" s="10">
        <f t="shared" si="1"/>
        <v>0</v>
      </c>
      <c r="K8" s="10" t="str">
        <f t="shared" si="2"/>
        <v/>
      </c>
      <c r="L8" s="15"/>
      <c r="M8" s="16"/>
      <c r="P8" s="78"/>
      <c r="Q8" s="107"/>
      <c r="R8" s="108"/>
      <c r="S8" s="108"/>
      <c r="T8" s="152"/>
      <c r="U8" s="152"/>
      <c r="V8" s="152"/>
      <c r="W8" s="152"/>
      <c r="X8" s="109"/>
      <c r="Y8" s="109"/>
    </row>
    <row r="9" spans="1:29" ht="22.5" customHeight="1" x14ac:dyDescent="0.2">
      <c r="A9" s="1">
        <v>4</v>
      </c>
      <c r="B9" s="91">
        <v>7</v>
      </c>
      <c r="C9" s="96"/>
      <c r="D9" s="110"/>
      <c r="E9" s="91"/>
      <c r="F9" s="121"/>
      <c r="G9" s="12"/>
      <c r="H9" s="12"/>
      <c r="I9" s="13"/>
      <c r="J9" s="10">
        <f t="shared" ref="J9" si="3">ROUNDDOWN(IF(I9="",H9*1,H9*I9),0)</f>
        <v>0</v>
      </c>
      <c r="K9" s="10" t="str">
        <f t="shared" ref="K9:K14" si="4">IF(C9="","",IF(AND(G9="",J9=""),"",K8+G9-J9))</f>
        <v/>
      </c>
      <c r="L9" s="15"/>
      <c r="M9" s="16"/>
      <c r="P9" s="78"/>
      <c r="Q9" s="107"/>
      <c r="R9" s="108"/>
      <c r="S9" s="108"/>
      <c r="T9" s="152"/>
      <c r="U9" s="152"/>
      <c r="V9" s="152"/>
      <c r="W9" s="152"/>
      <c r="X9" s="109"/>
      <c r="Y9" s="109"/>
    </row>
    <row r="10" spans="1:29" ht="22.5" customHeight="1" x14ac:dyDescent="0.2">
      <c r="A10" s="1">
        <v>5</v>
      </c>
      <c r="B10" s="91">
        <v>7</v>
      </c>
      <c r="C10" s="96"/>
      <c r="D10" s="110"/>
      <c r="E10" s="91"/>
      <c r="F10" s="122"/>
      <c r="G10" s="12"/>
      <c r="H10" s="12"/>
      <c r="I10" s="13"/>
      <c r="J10" s="10">
        <f t="shared" si="1"/>
        <v>0</v>
      </c>
      <c r="K10" s="10" t="str">
        <f t="shared" si="4"/>
        <v/>
      </c>
      <c r="L10" s="15"/>
      <c r="M10" s="16"/>
      <c r="P10" s="78"/>
      <c r="Q10" s="107"/>
      <c r="R10" s="108"/>
      <c r="S10" s="108"/>
      <c r="T10" s="152"/>
      <c r="U10" s="152"/>
      <c r="V10" s="152"/>
      <c r="W10" s="152"/>
      <c r="X10" s="109"/>
      <c r="Y10" s="109"/>
    </row>
    <row r="11" spans="1:29" ht="22.5" customHeight="1" x14ac:dyDescent="0.2">
      <c r="A11" s="1">
        <v>6</v>
      </c>
      <c r="B11" s="91">
        <v>7</v>
      </c>
      <c r="C11" s="96"/>
      <c r="D11" s="110"/>
      <c r="E11" s="91"/>
      <c r="F11" s="104"/>
      <c r="G11" s="12"/>
      <c r="H11" s="12"/>
      <c r="I11" s="13"/>
      <c r="J11" s="10">
        <f t="shared" si="1"/>
        <v>0</v>
      </c>
      <c r="K11" s="10" t="str">
        <f t="shared" si="4"/>
        <v/>
      </c>
      <c r="L11" s="15"/>
      <c r="M11" s="16"/>
      <c r="P11" s="78"/>
      <c r="Q11" s="107"/>
      <c r="R11" s="108"/>
      <c r="S11" s="108"/>
      <c r="T11" s="152"/>
      <c r="U11" s="152"/>
      <c r="V11" s="152"/>
      <c r="W11" s="152"/>
      <c r="X11" s="109"/>
      <c r="Y11" s="109"/>
    </row>
    <row r="12" spans="1:29" ht="22.5" customHeight="1" x14ac:dyDescent="0.2">
      <c r="A12" s="1">
        <v>7</v>
      </c>
      <c r="B12" s="91">
        <v>7</v>
      </c>
      <c r="C12" s="96"/>
      <c r="D12" s="110"/>
      <c r="E12" s="91"/>
      <c r="F12" s="104"/>
      <c r="G12" s="12"/>
      <c r="H12" s="12"/>
      <c r="I12" s="13"/>
      <c r="J12" s="10">
        <f t="shared" si="1"/>
        <v>0</v>
      </c>
      <c r="K12" s="10" t="str">
        <f t="shared" si="4"/>
        <v/>
      </c>
      <c r="L12" s="15"/>
      <c r="M12" s="16"/>
      <c r="P12" s="78"/>
      <c r="Q12" s="107"/>
      <c r="R12" s="108"/>
      <c r="S12" s="108"/>
      <c r="T12" s="151"/>
      <c r="U12" s="151"/>
      <c r="V12" s="151"/>
      <c r="W12" s="151"/>
      <c r="X12" s="109"/>
      <c r="Y12" s="109"/>
    </row>
    <row r="13" spans="1:29" ht="22.5" customHeight="1" x14ac:dyDescent="0.2">
      <c r="A13" s="1">
        <v>8</v>
      </c>
      <c r="B13" s="91">
        <v>7</v>
      </c>
      <c r="C13" s="96"/>
      <c r="D13" s="110"/>
      <c r="E13" s="91"/>
      <c r="F13" s="106"/>
      <c r="G13" s="12"/>
      <c r="H13" s="123"/>
      <c r="I13" s="13"/>
      <c r="J13" s="10">
        <f t="shared" si="1"/>
        <v>0</v>
      </c>
      <c r="K13" s="10" t="str">
        <f t="shared" si="4"/>
        <v/>
      </c>
      <c r="L13" s="15"/>
      <c r="M13" s="16"/>
      <c r="P13" s="78"/>
      <c r="Q13" s="107"/>
      <c r="R13" s="108"/>
      <c r="S13" s="108"/>
      <c r="T13" s="151"/>
      <c r="U13" s="151"/>
      <c r="V13" s="151"/>
      <c r="W13" s="151"/>
      <c r="X13" s="109"/>
      <c r="Y13" s="109"/>
    </row>
    <row r="14" spans="1:29" ht="22.5" customHeight="1" x14ac:dyDescent="0.2">
      <c r="A14" s="1">
        <v>9</v>
      </c>
      <c r="B14" s="91">
        <v>7</v>
      </c>
      <c r="C14" s="96"/>
      <c r="D14" s="110"/>
      <c r="E14" s="91"/>
      <c r="F14" s="122"/>
      <c r="G14" s="12"/>
      <c r="H14" s="12"/>
      <c r="I14" s="13"/>
      <c r="J14" s="10">
        <f t="shared" si="1"/>
        <v>0</v>
      </c>
      <c r="K14" s="10" t="str">
        <f t="shared" si="4"/>
        <v/>
      </c>
      <c r="L14" s="15"/>
      <c r="M14" s="16"/>
      <c r="P14" s="78"/>
      <c r="Q14" s="107"/>
      <c r="R14" s="108"/>
      <c r="S14" s="108"/>
      <c r="T14" s="151"/>
      <c r="U14" s="151"/>
      <c r="V14" s="151"/>
      <c r="W14" s="151"/>
      <c r="X14" s="109"/>
      <c r="Y14" s="109"/>
    </row>
    <row r="15" spans="1:29" ht="22.5" customHeight="1" x14ac:dyDescent="0.2">
      <c r="A15" s="1">
        <v>10</v>
      </c>
      <c r="B15" s="91">
        <v>7</v>
      </c>
      <c r="C15" s="96"/>
      <c r="D15" s="110"/>
      <c r="E15" s="91"/>
      <c r="F15" s="104"/>
      <c r="G15" s="12"/>
      <c r="H15" s="12"/>
      <c r="I15" s="13"/>
      <c r="J15" s="10">
        <f t="shared" si="1"/>
        <v>0</v>
      </c>
      <c r="K15" s="10" t="str">
        <f t="shared" si="2"/>
        <v/>
      </c>
      <c r="L15" s="15"/>
      <c r="M15" s="16"/>
    </row>
    <row r="16" spans="1:29" ht="22.5" customHeight="1" x14ac:dyDescent="0.2">
      <c r="A16" s="1">
        <v>11</v>
      </c>
      <c r="B16" s="91">
        <v>7</v>
      </c>
      <c r="C16" s="96"/>
      <c r="D16" s="110"/>
      <c r="E16" s="91"/>
      <c r="F16" s="104"/>
      <c r="G16" s="12"/>
      <c r="H16" s="12"/>
      <c r="I16" s="13"/>
      <c r="J16" s="10">
        <f t="shared" si="1"/>
        <v>0</v>
      </c>
      <c r="K16" s="10" t="str">
        <f t="shared" si="2"/>
        <v/>
      </c>
      <c r="L16" s="15"/>
      <c r="M16" s="16"/>
    </row>
    <row r="17" spans="1:13" ht="22.5" customHeight="1" x14ac:dyDescent="0.2">
      <c r="A17" s="1">
        <v>12</v>
      </c>
      <c r="B17" s="11"/>
      <c r="C17" s="11"/>
      <c r="D17" s="110"/>
      <c r="E17" s="91"/>
      <c r="F17" s="104"/>
      <c r="G17" s="12"/>
      <c r="H17" s="12"/>
      <c r="I17" s="13"/>
      <c r="J17" s="10">
        <f t="shared" si="1"/>
        <v>0</v>
      </c>
      <c r="K17" s="10" t="str">
        <f t="shared" si="2"/>
        <v/>
      </c>
      <c r="L17" s="15"/>
      <c r="M17" s="16"/>
    </row>
    <row r="18" spans="1:13" ht="22.5" customHeight="1" x14ac:dyDescent="0.2">
      <c r="A18" s="1">
        <v>13</v>
      </c>
      <c r="B18" s="11"/>
      <c r="C18" s="11"/>
      <c r="D18" s="110"/>
      <c r="E18" s="91"/>
      <c r="F18" s="104"/>
      <c r="G18" s="12"/>
      <c r="H18" s="12"/>
      <c r="I18" s="13"/>
      <c r="J18" s="10">
        <f t="shared" si="1"/>
        <v>0</v>
      </c>
      <c r="K18" s="10" t="str">
        <f t="shared" si="2"/>
        <v/>
      </c>
      <c r="L18" s="15"/>
      <c r="M18" s="16"/>
    </row>
    <row r="19" spans="1:13" ht="22.5" customHeight="1" x14ac:dyDescent="0.2">
      <c r="A19" s="1">
        <v>14</v>
      </c>
      <c r="B19" s="11"/>
      <c r="C19" s="11"/>
      <c r="D19" s="110"/>
      <c r="E19" s="91"/>
      <c r="F19" s="104"/>
      <c r="G19" s="12"/>
      <c r="H19" s="12"/>
      <c r="I19" s="13"/>
      <c r="J19" s="10">
        <f t="shared" si="1"/>
        <v>0</v>
      </c>
      <c r="K19" s="10" t="str">
        <f t="shared" si="2"/>
        <v/>
      </c>
      <c r="L19" s="15"/>
      <c r="M19" s="16"/>
    </row>
    <row r="20" spans="1:13" ht="22.5" customHeight="1" x14ac:dyDescent="0.2">
      <c r="A20" s="1">
        <v>15</v>
      </c>
      <c r="B20" s="11"/>
      <c r="C20" s="11"/>
      <c r="D20" s="110"/>
      <c r="E20" s="91"/>
      <c r="F20" s="104"/>
      <c r="G20" s="12"/>
      <c r="H20" s="12"/>
      <c r="I20" s="67"/>
      <c r="J20" s="10">
        <f t="shared" si="1"/>
        <v>0</v>
      </c>
      <c r="K20" s="10" t="str">
        <f t="shared" si="2"/>
        <v/>
      </c>
      <c r="L20" s="15"/>
      <c r="M20" s="16"/>
    </row>
    <row r="21" spans="1:13" ht="22.5" customHeight="1" x14ac:dyDescent="0.2">
      <c r="A21" s="1">
        <v>16</v>
      </c>
      <c r="B21" s="11"/>
      <c r="C21" s="11"/>
      <c r="D21" s="110"/>
      <c r="E21" s="91"/>
      <c r="F21" s="104"/>
      <c r="G21" s="12"/>
      <c r="H21" s="12"/>
      <c r="I21" s="67"/>
      <c r="J21" s="10">
        <f t="shared" si="1"/>
        <v>0</v>
      </c>
      <c r="K21" s="10" t="str">
        <f t="shared" si="2"/>
        <v/>
      </c>
      <c r="L21" s="15"/>
      <c r="M21" s="16"/>
    </row>
    <row r="22" spans="1:13" ht="22.5" customHeight="1" x14ac:dyDescent="0.2">
      <c r="A22" s="1">
        <v>17</v>
      </c>
      <c r="B22" s="11"/>
      <c r="C22" s="11"/>
      <c r="D22" s="110"/>
      <c r="E22" s="91"/>
      <c r="F22" s="104"/>
      <c r="G22" s="12"/>
      <c r="H22" s="12"/>
      <c r="I22" s="13"/>
      <c r="J22" s="10">
        <f t="shared" si="1"/>
        <v>0</v>
      </c>
      <c r="K22" s="10" t="str">
        <f t="shared" si="2"/>
        <v/>
      </c>
      <c r="L22" s="15"/>
      <c r="M22" s="16"/>
    </row>
    <row r="23" spans="1:13" ht="22.5" customHeight="1" x14ac:dyDescent="0.2">
      <c r="A23" s="1">
        <v>18</v>
      </c>
      <c r="B23" s="11"/>
      <c r="C23" s="11"/>
      <c r="D23" s="110"/>
      <c r="E23" s="91"/>
      <c r="F23" s="104"/>
      <c r="G23" s="12"/>
      <c r="H23" s="12"/>
      <c r="I23" s="13"/>
      <c r="J23" s="10">
        <f t="shared" si="1"/>
        <v>0</v>
      </c>
      <c r="K23" s="10" t="str">
        <f t="shared" si="2"/>
        <v/>
      </c>
      <c r="L23" s="15"/>
      <c r="M23" s="16"/>
    </row>
    <row r="24" spans="1:13" ht="22.5" customHeight="1" x14ac:dyDescent="0.2">
      <c r="A24" s="1">
        <v>19</v>
      </c>
      <c r="B24" s="11"/>
      <c r="C24" s="11"/>
      <c r="D24" s="110"/>
      <c r="E24" s="91"/>
      <c r="F24" s="104"/>
      <c r="G24" s="12"/>
      <c r="H24" s="12"/>
      <c r="I24" s="13"/>
      <c r="J24" s="10">
        <f t="shared" si="1"/>
        <v>0</v>
      </c>
      <c r="K24" s="10" t="str">
        <f t="shared" si="2"/>
        <v/>
      </c>
      <c r="L24" s="15"/>
      <c r="M24" s="16"/>
    </row>
    <row r="25" spans="1:13" ht="22.5" customHeight="1" x14ac:dyDescent="0.2">
      <c r="A25" s="1">
        <v>20</v>
      </c>
      <c r="B25" s="11"/>
      <c r="C25" s="11"/>
      <c r="D25" s="110"/>
      <c r="E25" s="91"/>
      <c r="F25" s="104"/>
      <c r="G25" s="12"/>
      <c r="H25" s="12"/>
      <c r="I25" s="13"/>
      <c r="J25" s="10">
        <f t="shared" si="1"/>
        <v>0</v>
      </c>
      <c r="K25" s="10" t="str">
        <f t="shared" si="2"/>
        <v/>
      </c>
      <c r="L25" s="15"/>
      <c r="M25" s="16"/>
    </row>
    <row r="26" spans="1:13" ht="22.5" customHeight="1" x14ac:dyDescent="0.2">
      <c r="A26" s="1">
        <v>21</v>
      </c>
      <c r="B26" s="11"/>
      <c r="C26" s="11"/>
      <c r="D26" s="110"/>
      <c r="E26" s="91"/>
      <c r="F26" s="104"/>
      <c r="G26" s="12"/>
      <c r="H26" s="12"/>
      <c r="I26" s="13"/>
      <c r="J26" s="10">
        <f t="shared" si="1"/>
        <v>0</v>
      </c>
      <c r="K26" s="10" t="str">
        <f t="shared" si="2"/>
        <v/>
      </c>
      <c r="L26" s="15"/>
      <c r="M26" s="16"/>
    </row>
    <row r="27" spans="1:13" ht="22.5" customHeight="1" x14ac:dyDescent="0.2">
      <c r="A27" s="1">
        <v>22</v>
      </c>
      <c r="B27" s="11"/>
      <c r="C27" s="11"/>
      <c r="D27" s="110"/>
      <c r="E27" s="91"/>
      <c r="F27" s="104"/>
      <c r="G27" s="12"/>
      <c r="H27" s="12"/>
      <c r="I27" s="13"/>
      <c r="J27" s="10">
        <f t="shared" si="1"/>
        <v>0</v>
      </c>
      <c r="K27" s="10" t="str">
        <f t="shared" si="2"/>
        <v/>
      </c>
      <c r="L27" s="15"/>
      <c r="M27" s="16"/>
    </row>
    <row r="28" spans="1:13" ht="22.5" customHeight="1" x14ac:dyDescent="0.2">
      <c r="A28" s="1">
        <v>23</v>
      </c>
      <c r="B28" s="91"/>
      <c r="C28" s="91"/>
      <c r="D28" s="110"/>
      <c r="E28" s="91"/>
      <c r="F28" s="104"/>
      <c r="G28" s="12"/>
      <c r="H28" s="12"/>
      <c r="I28" s="13"/>
      <c r="J28" s="10">
        <f t="shared" si="1"/>
        <v>0</v>
      </c>
      <c r="K28" s="10" t="str">
        <f t="shared" si="2"/>
        <v/>
      </c>
      <c r="L28" s="15"/>
      <c r="M28" s="16"/>
    </row>
    <row r="29" spans="1:13" ht="22.5" customHeight="1" x14ac:dyDescent="0.2">
      <c r="A29" s="1">
        <v>24</v>
      </c>
      <c r="B29" s="91"/>
      <c r="C29" s="91"/>
      <c r="D29" s="110"/>
      <c r="E29" s="91"/>
      <c r="F29" s="104"/>
      <c r="G29" s="12"/>
      <c r="H29" s="12"/>
      <c r="I29" s="13"/>
      <c r="J29" s="10">
        <f t="shared" si="1"/>
        <v>0</v>
      </c>
      <c r="K29" s="10" t="str">
        <f t="shared" si="2"/>
        <v/>
      </c>
      <c r="L29" s="15"/>
      <c r="M29" s="16"/>
    </row>
    <row r="30" spans="1:13" ht="22.5" customHeight="1" x14ac:dyDescent="0.2">
      <c r="A30" s="1">
        <v>25</v>
      </c>
      <c r="B30" s="91"/>
      <c r="C30" s="91"/>
      <c r="D30" s="110"/>
      <c r="E30" s="91"/>
      <c r="F30" s="104"/>
      <c r="G30" s="12"/>
      <c r="H30" s="12"/>
      <c r="I30" s="13"/>
      <c r="J30" s="10">
        <f t="shared" si="1"/>
        <v>0</v>
      </c>
      <c r="K30" s="10" t="str">
        <f t="shared" si="2"/>
        <v/>
      </c>
      <c r="L30" s="15"/>
      <c r="M30" s="16"/>
    </row>
    <row r="31" spans="1:13" ht="22.5" customHeight="1" x14ac:dyDescent="0.2">
      <c r="A31" s="1">
        <v>26</v>
      </c>
      <c r="B31" s="91"/>
      <c r="C31" s="91"/>
      <c r="D31" s="110"/>
      <c r="E31" s="91"/>
      <c r="F31" s="104"/>
      <c r="G31" s="12"/>
      <c r="H31" s="12"/>
      <c r="I31" s="13"/>
      <c r="J31" s="10">
        <f t="shared" si="1"/>
        <v>0</v>
      </c>
      <c r="K31" s="10" t="str">
        <f t="shared" si="2"/>
        <v/>
      </c>
      <c r="L31" s="15"/>
      <c r="M31" s="16"/>
    </row>
    <row r="32" spans="1:13" ht="22.5" customHeight="1" x14ac:dyDescent="0.2">
      <c r="A32" s="1">
        <v>27</v>
      </c>
      <c r="B32" s="91"/>
      <c r="C32" s="91"/>
      <c r="D32" s="110"/>
      <c r="E32" s="91"/>
      <c r="F32" s="104"/>
      <c r="G32" s="12"/>
      <c r="H32" s="12"/>
      <c r="I32" s="13"/>
      <c r="J32" s="10">
        <f t="shared" si="1"/>
        <v>0</v>
      </c>
      <c r="K32" s="10" t="str">
        <f t="shared" si="2"/>
        <v/>
      </c>
      <c r="L32" s="15"/>
      <c r="M32" s="16"/>
    </row>
    <row r="33" spans="1:13" ht="22.5" customHeight="1" x14ac:dyDescent="0.2">
      <c r="A33" s="1">
        <v>28</v>
      </c>
      <c r="B33" s="91"/>
      <c r="C33" s="91"/>
      <c r="D33" s="110"/>
      <c r="E33" s="91"/>
      <c r="F33" s="104"/>
      <c r="G33" s="12"/>
      <c r="H33" s="12"/>
      <c r="I33" s="13"/>
      <c r="J33" s="10">
        <f t="shared" si="1"/>
        <v>0</v>
      </c>
      <c r="K33" s="10" t="str">
        <f t="shared" si="2"/>
        <v/>
      </c>
      <c r="L33" s="15"/>
      <c r="M33" s="16"/>
    </row>
    <row r="34" spans="1:13" ht="22.5" customHeight="1" x14ac:dyDescent="0.2">
      <c r="A34" s="1">
        <v>29</v>
      </c>
      <c r="B34" s="91"/>
      <c r="C34" s="91"/>
      <c r="D34" s="110"/>
      <c r="E34" s="91"/>
      <c r="F34" s="104"/>
      <c r="G34" s="12"/>
      <c r="H34" s="12"/>
      <c r="I34" s="13"/>
      <c r="J34" s="10">
        <f t="shared" si="1"/>
        <v>0</v>
      </c>
      <c r="K34" s="10" t="str">
        <f t="shared" si="2"/>
        <v/>
      </c>
      <c r="L34" s="15"/>
      <c r="M34" s="16"/>
    </row>
    <row r="35" spans="1:13" ht="22.5" customHeight="1" x14ac:dyDescent="0.2">
      <c r="A35" s="1">
        <v>30</v>
      </c>
      <c r="B35" s="91"/>
      <c r="C35" s="91"/>
      <c r="D35" s="110"/>
      <c r="E35" s="91"/>
      <c r="F35" s="104"/>
      <c r="G35" s="12"/>
      <c r="H35" s="12"/>
      <c r="I35" s="13"/>
      <c r="J35" s="10">
        <f t="shared" si="1"/>
        <v>0</v>
      </c>
      <c r="K35" s="10" t="str">
        <f t="shared" si="2"/>
        <v/>
      </c>
      <c r="L35" s="15"/>
      <c r="M35" s="16"/>
    </row>
    <row r="36" spans="1:13" ht="22.5" customHeight="1" x14ac:dyDescent="0.2">
      <c r="B36" s="139" t="s">
        <v>11</v>
      </c>
      <c r="C36" s="139"/>
      <c r="D36" s="139"/>
      <c r="E36" s="92"/>
      <c r="F36" s="103"/>
      <c r="G36" s="6">
        <f>SUM(G6:G35)</f>
        <v>300000</v>
      </c>
      <c r="H36" s="6">
        <f>SUM(H6:H35)</f>
        <v>0</v>
      </c>
      <c r="I36" s="7"/>
      <c r="J36" s="5">
        <f>SUM(J6:J35)</f>
        <v>0</v>
      </c>
      <c r="K36" s="5" t="str">
        <f t="shared" si="2"/>
        <v/>
      </c>
      <c r="L36" s="137">
        <f>COUNT(H6:H35)</f>
        <v>0</v>
      </c>
      <c r="M36" s="138"/>
    </row>
    <row r="37" spans="1:13" ht="22.5" customHeight="1" x14ac:dyDescent="0.2">
      <c r="B37" s="139" t="s">
        <v>12</v>
      </c>
      <c r="C37" s="139"/>
      <c r="D37" s="139"/>
      <c r="E37" s="92"/>
      <c r="F37" s="103"/>
      <c r="G37" s="6">
        <f>+'6月'!G37+'7月'!G36</f>
        <v>1200000</v>
      </c>
      <c r="H37" s="6">
        <f>+'6月'!H37+'7月'!H36</f>
        <v>0</v>
      </c>
      <c r="I37" s="7"/>
      <c r="J37" s="6">
        <f>+'6月'!J37+'7月'!J36</f>
        <v>0</v>
      </c>
      <c r="K37" s="5" t="str">
        <f t="shared" si="2"/>
        <v/>
      </c>
      <c r="L37" s="137">
        <f>'6月'!L37:M37+L36</f>
        <v>0</v>
      </c>
      <c r="M37" s="138"/>
    </row>
  </sheetData>
  <mergeCells count="23">
    <mergeCell ref="L36:M36"/>
    <mergeCell ref="B37:D37"/>
    <mergeCell ref="L37:M37"/>
    <mergeCell ref="L4:M5"/>
    <mergeCell ref="B36:D36"/>
    <mergeCell ref="J2:K2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T13:W13"/>
    <mergeCell ref="T14:W14"/>
    <mergeCell ref="T8:W8"/>
    <mergeCell ref="T9:W9"/>
    <mergeCell ref="T10:W10"/>
    <mergeCell ref="T11:W11"/>
    <mergeCell ref="T12:W12"/>
  </mergeCells>
  <phoneticPr fontId="2"/>
  <dataValidations count="3">
    <dataValidation imeMode="on" allowBlank="1" showInputMessage="1" showErrorMessage="1" sqref="P4 AC4 R4 Z4 V4:W4" xr:uid="{D2AE0023-4F6B-4450-A81D-64AE05E3435E}"/>
    <dataValidation imeMode="off" allowBlank="1" showInputMessage="1" showErrorMessage="1" sqref="Q8:Q14 C8:C16 J6:J36 K7:K37" xr:uid="{00000000-0002-0000-0400-000001000000}"/>
    <dataValidation type="list" allowBlank="1" showInputMessage="1" showErrorMessage="1" sqref="D8:D35" xr:uid="{1C044ACF-70E6-4B7D-8359-5CF07240D3E4}">
      <formula1>$P$4:$AC$4</formula1>
    </dataValidation>
  </dataValidations>
  <printOptions horizontalCentered="1"/>
  <pageMargins left="0.59055118110236227" right="0.19685039370078741" top="0.51181102362204722" bottom="0.51181102362204722" header="0.31496062992125984" footer="0.31496062992125984"/>
  <pageSetup paperSize="9" orientation="portrait" r:id="rId1"/>
  <headerFooter>
    <oddHeader>&amp;C&amp;F&amp;A&amp;R&amp;D</oddHead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CCE86D-B1EF-4B04-90AB-0286006C91E2}">
  <dimension ref="A1:AC37"/>
  <sheetViews>
    <sheetView view="pageLayout" topLeftCell="B1" zoomScaleNormal="100" zoomScaleSheetLayoutView="90" workbookViewId="0">
      <selection activeCell="G8" sqref="G8"/>
    </sheetView>
  </sheetViews>
  <sheetFormatPr defaultColWidth="9" defaultRowHeight="22.5" customHeight="1" x14ac:dyDescent="0.2"/>
  <cols>
    <col min="1" max="1" width="3" style="1" hidden="1" customWidth="1"/>
    <col min="2" max="2" width="2.26953125" style="22" customWidth="1"/>
    <col min="3" max="3" width="2.7265625" style="22" customWidth="1"/>
    <col min="4" max="4" width="13" style="1" bestFit="1" customWidth="1"/>
    <col min="5" max="5" width="7.453125" style="22" customWidth="1"/>
    <col min="6" max="6" width="30.08984375" style="1" customWidth="1"/>
    <col min="7" max="7" width="7.36328125" style="1" customWidth="1"/>
    <col min="8" max="8" width="7.08984375" style="1" customWidth="1"/>
    <col min="9" max="9" width="3.6328125" style="1" customWidth="1"/>
    <col min="10" max="10" width="7.6328125" style="1" customWidth="1"/>
    <col min="11" max="11" width="7.7265625" style="1" customWidth="1"/>
    <col min="12" max="12" width="2" style="1" customWidth="1"/>
    <col min="13" max="13" width="4.08984375" style="1" customWidth="1"/>
    <col min="14" max="14" width="1.6328125" style="1" customWidth="1"/>
    <col min="15" max="15" width="6.36328125" style="1" customWidth="1"/>
    <col min="16" max="16" width="9" style="1"/>
    <col min="17" max="17" width="7.26953125" style="1" customWidth="1"/>
    <col min="18" max="18" width="6.90625" style="1" customWidth="1"/>
    <col min="19" max="19" width="6.36328125" style="1" customWidth="1"/>
    <col min="20" max="20" width="5.7265625" style="1" customWidth="1"/>
    <col min="21" max="21" width="6.6328125" style="1" customWidth="1"/>
    <col min="22" max="22" width="6.36328125" style="1" customWidth="1"/>
    <col min="23" max="23" width="6.26953125" style="1" customWidth="1"/>
    <col min="24" max="24" width="5.7265625" style="1" customWidth="1"/>
    <col min="25" max="25" width="5.90625" style="1" customWidth="1"/>
    <col min="26" max="26" width="7.90625" style="1" customWidth="1"/>
    <col min="27" max="27" width="5.90625" style="1" customWidth="1"/>
    <col min="28" max="28" width="4.90625" style="1" customWidth="1"/>
    <col min="29" max="29" width="4.26953125" style="1" customWidth="1"/>
    <col min="30" max="16384" width="9" style="1"/>
  </cols>
  <sheetData>
    <row r="1" spans="1:29" ht="22.5" customHeight="1" x14ac:dyDescent="0.2">
      <c r="B1" s="105">
        <f>'4月'!B1</f>
        <v>20</v>
      </c>
      <c r="C1" s="22">
        <f>'4月'!C1</f>
        <v>23</v>
      </c>
      <c r="D1" t="s">
        <v>93</v>
      </c>
      <c r="E1">
        <f>B7</f>
        <v>8</v>
      </c>
      <c r="F1" t="s">
        <v>94</v>
      </c>
      <c r="G1" s="18"/>
      <c r="H1" s="18"/>
      <c r="I1" s="18"/>
      <c r="J1" s="18"/>
      <c r="K1" s="18"/>
      <c r="L1" s="18"/>
      <c r="M1" s="18"/>
      <c r="O1" s="25" t="s">
        <v>29</v>
      </c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</row>
    <row r="2" spans="1:29" ht="22.5" customHeight="1" x14ac:dyDescent="0.2">
      <c r="B2" s="95"/>
      <c r="I2" s="22"/>
      <c r="J2" s="145"/>
      <c r="K2" s="145"/>
      <c r="L2" s="24"/>
      <c r="M2" s="24"/>
      <c r="O2" s="70" t="s">
        <v>50</v>
      </c>
      <c r="P2" s="72" t="s">
        <v>87</v>
      </c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</row>
    <row r="3" spans="1:29" ht="22.5" customHeight="1" x14ac:dyDescent="0.2">
      <c r="B3" s="95"/>
      <c r="I3" s="19"/>
      <c r="J3" s="20"/>
      <c r="K3" s="20"/>
      <c r="L3" s="20"/>
      <c r="M3" s="20"/>
      <c r="O3" s="25"/>
      <c r="P3" s="21">
        <f>SUMIF($D$6:$D$300,P2,$G$6:$G$300)</f>
        <v>300000</v>
      </c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</row>
    <row r="4" spans="1:29" ht="22.5" customHeight="1" x14ac:dyDescent="0.2">
      <c r="B4" s="149" t="s">
        <v>0</v>
      </c>
      <c r="C4" s="149" t="s">
        <v>1</v>
      </c>
      <c r="D4" s="139" t="s">
        <v>2</v>
      </c>
      <c r="E4" s="150" t="s">
        <v>8</v>
      </c>
      <c r="F4" s="147" t="s">
        <v>13</v>
      </c>
      <c r="G4" s="139" t="s">
        <v>3</v>
      </c>
      <c r="H4" s="140" t="s">
        <v>6</v>
      </c>
      <c r="I4" s="146" t="s">
        <v>4</v>
      </c>
      <c r="J4" s="140" t="s">
        <v>7</v>
      </c>
      <c r="K4" s="139" t="s">
        <v>5</v>
      </c>
      <c r="L4" s="140" t="s">
        <v>92</v>
      </c>
      <c r="M4" s="139"/>
      <c r="N4" s="24"/>
      <c r="O4" s="71" t="s">
        <v>51</v>
      </c>
      <c r="P4" s="74" t="s">
        <v>15</v>
      </c>
      <c r="Q4" s="74" t="s">
        <v>16</v>
      </c>
      <c r="R4" s="74" t="s">
        <v>17</v>
      </c>
      <c r="S4" s="74" t="s">
        <v>18</v>
      </c>
      <c r="T4" s="75" t="s">
        <v>19</v>
      </c>
      <c r="U4" s="75" t="s">
        <v>20</v>
      </c>
      <c r="V4" s="76" t="s">
        <v>21</v>
      </c>
      <c r="W4" s="74" t="s">
        <v>23</v>
      </c>
      <c r="X4" s="76" t="s">
        <v>22</v>
      </c>
      <c r="Y4" s="76" t="s">
        <v>90</v>
      </c>
      <c r="Z4" s="75" t="s">
        <v>24</v>
      </c>
      <c r="AA4" s="76" t="s">
        <v>25</v>
      </c>
      <c r="AB4" s="76" t="s">
        <v>26</v>
      </c>
      <c r="AC4" s="74" t="s">
        <v>27</v>
      </c>
    </row>
    <row r="5" spans="1:29" ht="22.5" customHeight="1" x14ac:dyDescent="0.2">
      <c r="B5" s="149"/>
      <c r="C5" s="149"/>
      <c r="D5" s="139"/>
      <c r="E5" s="149"/>
      <c r="F5" s="148"/>
      <c r="G5" s="139"/>
      <c r="H5" s="139"/>
      <c r="I5" s="146"/>
      <c r="J5" s="139"/>
      <c r="K5" s="139"/>
      <c r="L5" s="139"/>
      <c r="M5" s="139"/>
      <c r="O5" s="69" t="s">
        <v>28</v>
      </c>
      <c r="P5" s="98">
        <f t="shared" ref="P5:AC5" si="0">SUMIF($D$6:$D$300,P4,$J$6:$J$300)</f>
        <v>0</v>
      </c>
      <c r="Q5" s="98">
        <f t="shared" si="0"/>
        <v>0</v>
      </c>
      <c r="R5" s="98">
        <f t="shared" si="0"/>
        <v>0</v>
      </c>
      <c r="S5" s="98">
        <f t="shared" si="0"/>
        <v>0</v>
      </c>
      <c r="T5" s="98">
        <f t="shared" si="0"/>
        <v>0</v>
      </c>
      <c r="U5" s="98">
        <f t="shared" si="0"/>
        <v>0</v>
      </c>
      <c r="V5" s="98">
        <f t="shared" si="0"/>
        <v>0</v>
      </c>
      <c r="W5" s="98">
        <f t="shared" si="0"/>
        <v>0</v>
      </c>
      <c r="X5" s="98">
        <f t="shared" si="0"/>
        <v>0</v>
      </c>
      <c r="Y5" s="98">
        <f t="shared" si="0"/>
        <v>0</v>
      </c>
      <c r="Z5" s="98">
        <f t="shared" si="0"/>
        <v>0</v>
      </c>
      <c r="AA5" s="98">
        <f t="shared" si="0"/>
        <v>0</v>
      </c>
      <c r="AB5" s="98">
        <f t="shared" si="0"/>
        <v>0</v>
      </c>
      <c r="AC5" s="98">
        <f t="shared" si="0"/>
        <v>0</v>
      </c>
    </row>
    <row r="6" spans="1:29" ht="22.5" customHeight="1" x14ac:dyDescent="0.2">
      <c r="A6" s="1">
        <v>1</v>
      </c>
      <c r="B6" s="91"/>
      <c r="C6" s="91"/>
      <c r="D6" s="11" t="s">
        <v>10</v>
      </c>
      <c r="E6" s="91"/>
      <c r="F6" s="104"/>
      <c r="G6" s="12"/>
      <c r="H6" s="12"/>
      <c r="I6" s="13"/>
      <c r="J6" s="10">
        <f>ROUNDDOWN(IF(I6="",H6*1,H6*I6),0)</f>
        <v>0</v>
      </c>
      <c r="K6" s="14">
        <f>G6+'7月'!G37-'7月'!J37</f>
        <v>1200000</v>
      </c>
      <c r="L6" s="15"/>
      <c r="M6" s="16"/>
    </row>
    <row r="7" spans="1:29" ht="22.5" customHeight="1" x14ac:dyDescent="0.2">
      <c r="A7" s="1">
        <v>2</v>
      </c>
      <c r="B7" s="91">
        <v>8</v>
      </c>
      <c r="C7" s="91">
        <v>1</v>
      </c>
      <c r="D7" s="11" t="s">
        <v>95</v>
      </c>
      <c r="E7" s="91" t="s">
        <v>101</v>
      </c>
      <c r="F7" s="104"/>
      <c r="G7" s="12">
        <v>300000</v>
      </c>
      <c r="H7" s="12"/>
      <c r="I7" s="13"/>
      <c r="J7" s="10">
        <f t="shared" ref="J7:J35" si="1">ROUNDDOWN(IF(I7="",H7*1,H7*I7),0)</f>
        <v>0</v>
      </c>
      <c r="K7" s="10">
        <f t="shared" ref="K7:K37" si="2">IF(C7="","",IF(AND(G7="",J7=""),"",K6+G7-J7))</f>
        <v>1500000</v>
      </c>
      <c r="L7" s="15"/>
      <c r="M7" s="16"/>
    </row>
    <row r="8" spans="1:29" ht="22.5" customHeight="1" x14ac:dyDescent="0.2">
      <c r="A8" s="1">
        <v>3</v>
      </c>
      <c r="B8" s="11">
        <v>8</v>
      </c>
      <c r="C8" s="11"/>
      <c r="D8" s="110"/>
      <c r="E8" s="92"/>
      <c r="F8" s="115"/>
      <c r="G8" s="12"/>
      <c r="H8" s="12"/>
      <c r="I8" s="127"/>
      <c r="J8" s="10">
        <f t="shared" si="1"/>
        <v>0</v>
      </c>
      <c r="K8" s="10" t="str">
        <f t="shared" si="2"/>
        <v/>
      </c>
      <c r="L8" s="15"/>
      <c r="M8" s="16"/>
    </row>
    <row r="9" spans="1:29" ht="22.5" customHeight="1" x14ac:dyDescent="0.2">
      <c r="A9" s="1">
        <v>4</v>
      </c>
      <c r="B9" s="11">
        <v>8</v>
      </c>
      <c r="C9" s="11"/>
      <c r="D9" s="110"/>
      <c r="E9" s="92"/>
      <c r="F9" s="116"/>
      <c r="G9" s="12"/>
      <c r="H9" s="12"/>
      <c r="I9" s="127"/>
      <c r="J9" s="10">
        <f t="shared" si="1"/>
        <v>0</v>
      </c>
      <c r="K9" s="10" t="str">
        <f t="shared" si="2"/>
        <v/>
      </c>
      <c r="L9" s="15"/>
      <c r="M9" s="16"/>
    </row>
    <row r="10" spans="1:29" ht="22.5" customHeight="1" x14ac:dyDescent="0.2">
      <c r="A10" s="1">
        <v>5</v>
      </c>
      <c r="B10" s="11">
        <v>8</v>
      </c>
      <c r="C10" s="11"/>
      <c r="D10" s="110"/>
      <c r="E10" s="92"/>
      <c r="F10" s="106"/>
      <c r="G10" s="12"/>
      <c r="H10" s="12"/>
      <c r="I10" s="127"/>
      <c r="J10" s="10">
        <f t="shared" si="1"/>
        <v>0</v>
      </c>
      <c r="K10" s="10" t="str">
        <f t="shared" si="2"/>
        <v/>
      </c>
      <c r="L10" s="15"/>
      <c r="M10" s="16"/>
    </row>
    <row r="11" spans="1:29" ht="22.5" customHeight="1" x14ac:dyDescent="0.2">
      <c r="A11" s="1">
        <v>6</v>
      </c>
      <c r="B11" s="11">
        <v>8</v>
      </c>
      <c r="C11" s="11"/>
      <c r="D11" s="110"/>
      <c r="E11" s="92"/>
      <c r="F11" s="106"/>
      <c r="G11" s="12"/>
      <c r="H11" s="12"/>
      <c r="I11" s="127"/>
      <c r="J11" s="10">
        <f t="shared" si="1"/>
        <v>0</v>
      </c>
      <c r="K11" s="10" t="str">
        <f t="shared" si="2"/>
        <v/>
      </c>
      <c r="L11" s="15"/>
      <c r="M11" s="16"/>
    </row>
    <row r="12" spans="1:29" ht="22.5" customHeight="1" x14ac:dyDescent="0.2">
      <c r="A12" s="1">
        <v>7</v>
      </c>
      <c r="B12" s="11">
        <v>8</v>
      </c>
      <c r="C12" s="11"/>
      <c r="D12" s="110"/>
      <c r="E12" s="92"/>
      <c r="F12" s="104"/>
      <c r="G12" s="12"/>
      <c r="H12" s="12"/>
      <c r="I12" s="127"/>
      <c r="J12" s="10">
        <f t="shared" si="1"/>
        <v>0</v>
      </c>
      <c r="K12" s="10" t="str">
        <f t="shared" si="2"/>
        <v/>
      </c>
      <c r="L12" s="15"/>
      <c r="M12" s="16"/>
    </row>
    <row r="13" spans="1:29" ht="22.5" customHeight="1" x14ac:dyDescent="0.2">
      <c r="A13" s="1">
        <v>8</v>
      </c>
      <c r="B13" s="11">
        <v>8</v>
      </c>
      <c r="C13" s="11"/>
      <c r="D13" s="110"/>
      <c r="E13" s="92"/>
      <c r="F13" s="116"/>
      <c r="G13" s="12"/>
      <c r="H13" s="12"/>
      <c r="I13" s="127"/>
      <c r="J13" s="10">
        <f t="shared" si="1"/>
        <v>0</v>
      </c>
      <c r="K13" s="10" t="str">
        <f t="shared" si="2"/>
        <v/>
      </c>
      <c r="L13" s="15"/>
      <c r="M13" s="16"/>
    </row>
    <row r="14" spans="1:29" ht="22.5" customHeight="1" x14ac:dyDescent="0.2">
      <c r="A14" s="1">
        <v>9</v>
      </c>
      <c r="B14" s="91">
        <v>8</v>
      </c>
      <c r="C14" s="96"/>
      <c r="D14" s="110"/>
      <c r="E14" s="92"/>
      <c r="F14" s="104"/>
      <c r="G14" s="12"/>
      <c r="H14" s="12"/>
      <c r="I14" s="127"/>
      <c r="J14" s="10">
        <f t="shared" si="1"/>
        <v>0</v>
      </c>
      <c r="K14" s="10" t="str">
        <f t="shared" si="2"/>
        <v/>
      </c>
      <c r="L14" s="15"/>
      <c r="M14" s="16"/>
    </row>
    <row r="15" spans="1:29" ht="22.5" customHeight="1" x14ac:dyDescent="0.2">
      <c r="A15" s="1">
        <v>10</v>
      </c>
      <c r="B15" s="91">
        <v>8</v>
      </c>
      <c r="C15" s="96"/>
      <c r="D15" s="110"/>
      <c r="E15" s="92"/>
      <c r="F15" s="104"/>
      <c r="G15" s="12"/>
      <c r="H15" s="12"/>
      <c r="I15" s="127"/>
      <c r="J15" s="10">
        <f t="shared" si="1"/>
        <v>0</v>
      </c>
      <c r="K15" s="10" t="str">
        <f t="shared" si="2"/>
        <v/>
      </c>
      <c r="L15" s="15"/>
      <c r="M15" s="16"/>
    </row>
    <row r="16" spans="1:29" ht="22.5" customHeight="1" x14ac:dyDescent="0.2">
      <c r="A16" s="1">
        <v>11</v>
      </c>
      <c r="B16" s="91">
        <v>8</v>
      </c>
      <c r="C16" s="96"/>
      <c r="D16" s="110"/>
      <c r="E16" s="92"/>
      <c r="F16" s="104"/>
      <c r="G16" s="12"/>
      <c r="H16" s="12"/>
      <c r="I16" s="127"/>
      <c r="J16" s="10">
        <f t="shared" si="1"/>
        <v>0</v>
      </c>
      <c r="K16" s="10" t="str">
        <f t="shared" si="2"/>
        <v/>
      </c>
      <c r="L16" s="15"/>
      <c r="M16" s="16"/>
    </row>
    <row r="17" spans="1:13" ht="22.5" customHeight="1" x14ac:dyDescent="0.2">
      <c r="A17" s="1">
        <v>12</v>
      </c>
      <c r="B17" s="11">
        <v>8</v>
      </c>
      <c r="C17" s="11"/>
      <c r="D17" s="110"/>
      <c r="E17" s="92"/>
      <c r="F17" s="104"/>
      <c r="G17" s="12"/>
      <c r="H17" s="12"/>
      <c r="I17" s="127"/>
      <c r="J17" s="10">
        <f t="shared" si="1"/>
        <v>0</v>
      </c>
      <c r="K17" s="10" t="str">
        <f t="shared" si="2"/>
        <v/>
      </c>
      <c r="L17" s="15"/>
      <c r="M17" s="16"/>
    </row>
    <row r="18" spans="1:13" ht="22.5" customHeight="1" x14ac:dyDescent="0.2">
      <c r="A18" s="1">
        <v>13</v>
      </c>
      <c r="B18" s="11"/>
      <c r="C18" s="11"/>
      <c r="D18" s="110"/>
      <c r="E18" s="91"/>
      <c r="F18" s="104"/>
      <c r="G18" s="12"/>
      <c r="H18" s="12"/>
      <c r="I18" s="127"/>
      <c r="J18" s="10">
        <f t="shared" si="1"/>
        <v>0</v>
      </c>
      <c r="K18" s="10" t="str">
        <f t="shared" si="2"/>
        <v/>
      </c>
      <c r="L18" s="15"/>
      <c r="M18" s="16"/>
    </row>
    <row r="19" spans="1:13" ht="22.5" customHeight="1" x14ac:dyDescent="0.2">
      <c r="A19" s="1">
        <v>14</v>
      </c>
      <c r="B19" s="11"/>
      <c r="C19" s="11"/>
      <c r="D19" s="110"/>
      <c r="E19" s="91"/>
      <c r="F19" s="104"/>
      <c r="G19" s="12"/>
      <c r="H19" s="12"/>
      <c r="I19" s="127"/>
      <c r="J19" s="10">
        <f t="shared" si="1"/>
        <v>0</v>
      </c>
      <c r="K19" s="10" t="str">
        <f t="shared" si="2"/>
        <v/>
      </c>
      <c r="L19" s="15"/>
      <c r="M19" s="16"/>
    </row>
    <row r="20" spans="1:13" ht="22.5" customHeight="1" x14ac:dyDescent="0.2">
      <c r="A20" s="1">
        <v>15</v>
      </c>
      <c r="B20" s="11"/>
      <c r="C20" s="11"/>
      <c r="D20" s="110"/>
      <c r="E20" s="91"/>
      <c r="F20" s="104"/>
      <c r="G20" s="12"/>
      <c r="H20" s="12"/>
      <c r="I20" s="128"/>
      <c r="J20" s="10">
        <f t="shared" si="1"/>
        <v>0</v>
      </c>
      <c r="K20" s="10" t="str">
        <f t="shared" si="2"/>
        <v/>
      </c>
      <c r="L20" s="15"/>
      <c r="M20" s="16"/>
    </row>
    <row r="21" spans="1:13" ht="22.5" customHeight="1" x14ac:dyDescent="0.2">
      <c r="A21" s="1">
        <v>16</v>
      </c>
      <c r="B21" s="11"/>
      <c r="C21" s="11"/>
      <c r="D21" s="110"/>
      <c r="E21" s="91"/>
      <c r="F21" s="104"/>
      <c r="G21" s="12"/>
      <c r="H21" s="12"/>
      <c r="I21" s="67"/>
      <c r="J21" s="10">
        <f t="shared" si="1"/>
        <v>0</v>
      </c>
      <c r="K21" s="10" t="str">
        <f t="shared" si="2"/>
        <v/>
      </c>
      <c r="L21" s="15"/>
      <c r="M21" s="16"/>
    </row>
    <row r="22" spans="1:13" ht="22.5" customHeight="1" x14ac:dyDescent="0.2">
      <c r="A22" s="1">
        <v>17</v>
      </c>
      <c r="B22" s="11"/>
      <c r="C22" s="11"/>
      <c r="D22" s="110"/>
      <c r="E22" s="91"/>
      <c r="F22" s="104"/>
      <c r="G22" s="12"/>
      <c r="H22" s="12"/>
      <c r="I22" s="13"/>
      <c r="J22" s="10">
        <f t="shared" si="1"/>
        <v>0</v>
      </c>
      <c r="K22" s="10" t="str">
        <f t="shared" si="2"/>
        <v/>
      </c>
      <c r="L22" s="15"/>
      <c r="M22" s="16"/>
    </row>
    <row r="23" spans="1:13" ht="22.5" customHeight="1" x14ac:dyDescent="0.2">
      <c r="A23" s="1">
        <v>18</v>
      </c>
      <c r="B23" s="11"/>
      <c r="C23" s="11"/>
      <c r="D23" s="110"/>
      <c r="E23" s="91"/>
      <c r="F23" s="104"/>
      <c r="G23" s="12"/>
      <c r="H23" s="12"/>
      <c r="I23" s="13"/>
      <c r="J23" s="10">
        <f t="shared" si="1"/>
        <v>0</v>
      </c>
      <c r="K23" s="10" t="str">
        <f t="shared" si="2"/>
        <v/>
      </c>
      <c r="L23" s="15"/>
      <c r="M23" s="16"/>
    </row>
    <row r="24" spans="1:13" ht="22.5" customHeight="1" x14ac:dyDescent="0.2">
      <c r="A24" s="1">
        <v>19</v>
      </c>
      <c r="B24" s="11"/>
      <c r="C24" s="11"/>
      <c r="D24" s="110"/>
      <c r="E24" s="91"/>
      <c r="F24" s="104"/>
      <c r="G24" s="12"/>
      <c r="H24" s="12"/>
      <c r="I24" s="13"/>
      <c r="J24" s="10">
        <f t="shared" si="1"/>
        <v>0</v>
      </c>
      <c r="K24" s="10" t="str">
        <f t="shared" si="2"/>
        <v/>
      </c>
      <c r="L24" s="15"/>
      <c r="M24" s="16"/>
    </row>
    <row r="25" spans="1:13" ht="22.5" customHeight="1" x14ac:dyDescent="0.2">
      <c r="A25" s="1">
        <v>20</v>
      </c>
      <c r="B25" s="11"/>
      <c r="C25" s="11"/>
      <c r="D25" s="110"/>
      <c r="E25" s="91"/>
      <c r="F25" s="104"/>
      <c r="G25" s="12"/>
      <c r="H25" s="12"/>
      <c r="I25" s="13"/>
      <c r="J25" s="10">
        <f t="shared" si="1"/>
        <v>0</v>
      </c>
      <c r="K25" s="10" t="str">
        <f t="shared" si="2"/>
        <v/>
      </c>
      <c r="L25" s="15"/>
      <c r="M25" s="16"/>
    </row>
    <row r="26" spans="1:13" ht="22.5" customHeight="1" x14ac:dyDescent="0.2">
      <c r="A26" s="1">
        <v>21</v>
      </c>
      <c r="B26" s="11"/>
      <c r="C26" s="11"/>
      <c r="D26" s="110"/>
      <c r="E26" s="91"/>
      <c r="F26" s="104"/>
      <c r="G26" s="12"/>
      <c r="H26" s="12"/>
      <c r="I26" s="13"/>
      <c r="J26" s="10">
        <f t="shared" si="1"/>
        <v>0</v>
      </c>
      <c r="K26" s="10" t="str">
        <f t="shared" si="2"/>
        <v/>
      </c>
      <c r="L26" s="15"/>
      <c r="M26" s="16"/>
    </row>
    <row r="27" spans="1:13" ht="22.5" customHeight="1" x14ac:dyDescent="0.2">
      <c r="A27" s="1">
        <v>22</v>
      </c>
      <c r="B27" s="11"/>
      <c r="C27" s="11"/>
      <c r="D27" s="110"/>
      <c r="E27" s="91"/>
      <c r="F27" s="104"/>
      <c r="G27" s="12"/>
      <c r="H27" s="12"/>
      <c r="I27" s="13"/>
      <c r="J27" s="10">
        <f t="shared" si="1"/>
        <v>0</v>
      </c>
      <c r="K27" s="10" t="str">
        <f t="shared" si="2"/>
        <v/>
      </c>
      <c r="L27" s="15"/>
      <c r="M27" s="16"/>
    </row>
    <row r="28" spans="1:13" ht="22.5" customHeight="1" x14ac:dyDescent="0.2">
      <c r="A28" s="1">
        <v>23</v>
      </c>
      <c r="B28" s="91"/>
      <c r="C28" s="91"/>
      <c r="D28" s="110"/>
      <c r="E28" s="91"/>
      <c r="F28" s="104"/>
      <c r="G28" s="12"/>
      <c r="H28" s="12"/>
      <c r="I28" s="13"/>
      <c r="J28" s="10">
        <f t="shared" si="1"/>
        <v>0</v>
      </c>
      <c r="K28" s="10" t="str">
        <f t="shared" si="2"/>
        <v/>
      </c>
      <c r="L28" s="15"/>
      <c r="M28" s="16"/>
    </row>
    <row r="29" spans="1:13" ht="22.5" customHeight="1" x14ac:dyDescent="0.2">
      <c r="A29" s="1">
        <v>24</v>
      </c>
      <c r="B29" s="91"/>
      <c r="C29" s="91"/>
      <c r="D29" s="110"/>
      <c r="E29" s="91"/>
      <c r="F29" s="104"/>
      <c r="G29" s="12"/>
      <c r="H29" s="12"/>
      <c r="I29" s="13"/>
      <c r="J29" s="10">
        <f t="shared" si="1"/>
        <v>0</v>
      </c>
      <c r="K29" s="10" t="str">
        <f t="shared" si="2"/>
        <v/>
      </c>
      <c r="L29" s="15"/>
      <c r="M29" s="16"/>
    </row>
    <row r="30" spans="1:13" ht="22.5" customHeight="1" x14ac:dyDescent="0.2">
      <c r="A30" s="1">
        <v>25</v>
      </c>
      <c r="B30" s="91"/>
      <c r="C30" s="91"/>
      <c r="D30" s="110"/>
      <c r="E30" s="91"/>
      <c r="F30" s="104"/>
      <c r="G30" s="12"/>
      <c r="H30" s="12"/>
      <c r="I30" s="13"/>
      <c r="J30" s="10">
        <f t="shared" si="1"/>
        <v>0</v>
      </c>
      <c r="K30" s="10" t="str">
        <f t="shared" si="2"/>
        <v/>
      </c>
      <c r="L30" s="15"/>
      <c r="M30" s="16"/>
    </row>
    <row r="31" spans="1:13" ht="22.5" customHeight="1" x14ac:dyDescent="0.2">
      <c r="A31" s="1">
        <v>26</v>
      </c>
      <c r="B31" s="91"/>
      <c r="C31" s="91"/>
      <c r="D31" s="110"/>
      <c r="E31" s="91"/>
      <c r="F31" s="104"/>
      <c r="G31" s="12"/>
      <c r="H31" s="12"/>
      <c r="I31" s="13"/>
      <c r="J31" s="10">
        <f t="shared" si="1"/>
        <v>0</v>
      </c>
      <c r="K31" s="10" t="str">
        <f t="shared" si="2"/>
        <v/>
      </c>
      <c r="L31" s="15"/>
      <c r="M31" s="16"/>
    </row>
    <row r="32" spans="1:13" ht="22.5" customHeight="1" x14ac:dyDescent="0.2">
      <c r="A32" s="1">
        <v>27</v>
      </c>
      <c r="B32" s="91"/>
      <c r="C32" s="91"/>
      <c r="D32" s="110"/>
      <c r="E32" s="91"/>
      <c r="F32" s="104"/>
      <c r="G32" s="12"/>
      <c r="H32" s="12"/>
      <c r="I32" s="13"/>
      <c r="J32" s="10">
        <f t="shared" si="1"/>
        <v>0</v>
      </c>
      <c r="K32" s="10" t="str">
        <f t="shared" si="2"/>
        <v/>
      </c>
      <c r="L32" s="15"/>
      <c r="M32" s="16"/>
    </row>
    <row r="33" spans="1:13" ht="22.5" customHeight="1" x14ac:dyDescent="0.2">
      <c r="A33" s="1">
        <v>28</v>
      </c>
      <c r="B33" s="91"/>
      <c r="C33" s="91"/>
      <c r="D33" s="110"/>
      <c r="E33" s="91"/>
      <c r="F33" s="104"/>
      <c r="G33" s="12"/>
      <c r="H33" s="12"/>
      <c r="I33" s="13"/>
      <c r="J33" s="10">
        <f t="shared" si="1"/>
        <v>0</v>
      </c>
      <c r="K33" s="10" t="str">
        <f t="shared" si="2"/>
        <v/>
      </c>
      <c r="L33" s="15"/>
      <c r="M33" s="16"/>
    </row>
    <row r="34" spans="1:13" ht="22.5" customHeight="1" x14ac:dyDescent="0.2">
      <c r="A34" s="1">
        <v>29</v>
      </c>
      <c r="B34" s="91"/>
      <c r="C34" s="91"/>
      <c r="D34" s="110"/>
      <c r="E34" s="91"/>
      <c r="F34" s="104"/>
      <c r="G34" s="12"/>
      <c r="H34" s="12"/>
      <c r="I34" s="13"/>
      <c r="J34" s="10">
        <f t="shared" si="1"/>
        <v>0</v>
      </c>
      <c r="K34" s="10" t="str">
        <f t="shared" si="2"/>
        <v/>
      </c>
      <c r="L34" s="15"/>
      <c r="M34" s="16"/>
    </row>
    <row r="35" spans="1:13" ht="22.5" customHeight="1" x14ac:dyDescent="0.2">
      <c r="A35" s="1">
        <v>30</v>
      </c>
      <c r="B35" s="91"/>
      <c r="C35" s="91"/>
      <c r="D35" s="110"/>
      <c r="E35" s="91"/>
      <c r="F35" s="104"/>
      <c r="G35" s="12"/>
      <c r="H35" s="12"/>
      <c r="I35" s="13"/>
      <c r="J35" s="10">
        <f t="shared" si="1"/>
        <v>0</v>
      </c>
      <c r="K35" s="10" t="str">
        <f t="shared" si="2"/>
        <v/>
      </c>
      <c r="L35" s="15"/>
      <c r="M35" s="16"/>
    </row>
    <row r="36" spans="1:13" ht="22.5" customHeight="1" x14ac:dyDescent="0.2">
      <c r="B36" s="139" t="s">
        <v>11</v>
      </c>
      <c r="C36" s="139"/>
      <c r="D36" s="139"/>
      <c r="E36" s="92"/>
      <c r="F36" s="103"/>
      <c r="G36" s="6">
        <f>SUM(G6:G35)</f>
        <v>300000</v>
      </c>
      <c r="H36" s="6">
        <f>SUM(H6:H35)</f>
        <v>0</v>
      </c>
      <c r="I36" s="7"/>
      <c r="J36" s="5">
        <f>SUM(J6:J35)</f>
        <v>0</v>
      </c>
      <c r="K36" s="5" t="str">
        <f t="shared" si="2"/>
        <v/>
      </c>
      <c r="L36" s="137">
        <f>COUNT(H6:H35)</f>
        <v>0</v>
      </c>
      <c r="M36" s="138"/>
    </row>
    <row r="37" spans="1:13" ht="22.5" customHeight="1" x14ac:dyDescent="0.2">
      <c r="B37" s="139" t="s">
        <v>12</v>
      </c>
      <c r="C37" s="139"/>
      <c r="D37" s="139"/>
      <c r="E37" s="92"/>
      <c r="F37" s="103"/>
      <c r="G37" s="6">
        <f>+'7月'!G37+'８月'!G36</f>
        <v>1500000</v>
      </c>
      <c r="H37" s="6">
        <f>+'7月'!H37+'８月'!H36</f>
        <v>0</v>
      </c>
      <c r="I37" s="7"/>
      <c r="J37" s="6">
        <f>+'7月'!J37+'８月'!J36</f>
        <v>0</v>
      </c>
      <c r="K37" s="5" t="str">
        <f t="shared" si="2"/>
        <v/>
      </c>
      <c r="L37" s="137">
        <f>'7月'!L37:M37+L36</f>
        <v>0</v>
      </c>
      <c r="M37" s="138"/>
    </row>
  </sheetData>
  <mergeCells count="16">
    <mergeCell ref="B36:D36"/>
    <mergeCell ref="L36:M36"/>
    <mergeCell ref="B37:D37"/>
    <mergeCell ref="L37:M37"/>
    <mergeCell ref="L4:M5"/>
    <mergeCell ref="J2:K2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</mergeCells>
  <phoneticPr fontId="2"/>
  <dataValidations count="3">
    <dataValidation imeMode="off" allowBlank="1" showInputMessage="1" showErrorMessage="1" sqref="J6:J36 K7:K37 C14:C16" xr:uid="{4573194A-B1BE-48A1-AECC-7E77F8048D4A}"/>
    <dataValidation imeMode="on" allowBlank="1" showInputMessage="1" showErrorMessage="1" sqref="P4 AC4 R4 Z4 V4:W4" xr:uid="{0B03EB24-5D8D-4A47-B03D-522BB12EA15D}"/>
    <dataValidation type="list" allowBlank="1" showInputMessage="1" showErrorMessage="1" sqref="D8:D35" xr:uid="{1BC85362-BB08-4F84-A802-1F3B50124E2F}">
      <formula1>$P$4:$AC$4</formula1>
    </dataValidation>
  </dataValidations>
  <printOptions horizontalCentered="1"/>
  <pageMargins left="0.59055118110236227" right="0.19685039370078741" top="0.51181102362204722" bottom="0.51181102362204722" header="0.31496062992125984" footer="0.31496062992125984"/>
  <pageSetup paperSize="9" orientation="portrait" r:id="rId1"/>
  <headerFooter>
    <oddHeader>&amp;C&amp;F&amp;A&amp;R&amp;D</oddHead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6BA453-DA23-41CD-B2C5-862AC58AF527}">
  <dimension ref="A1:AC37"/>
  <sheetViews>
    <sheetView view="pageLayout" topLeftCell="B1" zoomScaleNormal="100" zoomScaleSheetLayoutView="90" workbookViewId="0">
      <selection activeCell="G8" sqref="G8"/>
    </sheetView>
  </sheetViews>
  <sheetFormatPr defaultColWidth="9" defaultRowHeight="22.5" customHeight="1" x14ac:dyDescent="0.2"/>
  <cols>
    <col min="1" max="1" width="3" style="1" hidden="1" customWidth="1"/>
    <col min="2" max="3" width="2.6328125" style="86" customWidth="1"/>
    <col min="4" max="4" width="13" style="1" bestFit="1" customWidth="1"/>
    <col min="5" max="5" width="7.6328125" style="22" customWidth="1"/>
    <col min="6" max="6" width="31.26953125" style="1" customWidth="1"/>
    <col min="7" max="7" width="7.36328125" style="1" customWidth="1"/>
    <col min="8" max="8" width="8" style="1" customWidth="1"/>
    <col min="9" max="9" width="2.453125" style="1" customWidth="1"/>
    <col min="10" max="10" width="8.26953125" style="1" customWidth="1"/>
    <col min="11" max="11" width="7.90625" style="1" customWidth="1"/>
    <col min="12" max="12" width="2" style="1" customWidth="1"/>
    <col min="13" max="13" width="4.08984375" style="1" customWidth="1"/>
    <col min="14" max="14" width="1.6328125" style="1" customWidth="1"/>
    <col min="15" max="15" width="6.36328125" style="1" customWidth="1"/>
    <col min="16" max="16" width="9" style="1"/>
    <col min="17" max="17" width="7.26953125" style="1" customWidth="1"/>
    <col min="18" max="18" width="6.90625" style="1" customWidth="1"/>
    <col min="19" max="19" width="6.36328125" style="1" customWidth="1"/>
    <col min="20" max="20" width="5.7265625" style="1" customWidth="1"/>
    <col min="21" max="21" width="6.6328125" style="1" customWidth="1"/>
    <col min="22" max="22" width="6.36328125" style="1" customWidth="1"/>
    <col min="23" max="23" width="6.26953125" style="1" customWidth="1"/>
    <col min="24" max="24" width="5.7265625" style="1" customWidth="1"/>
    <col min="25" max="25" width="5.90625" style="1" customWidth="1"/>
    <col min="26" max="26" width="7.90625" style="1" customWidth="1"/>
    <col min="27" max="27" width="5.90625" style="1" customWidth="1"/>
    <col min="28" max="28" width="4.90625" style="1" customWidth="1"/>
    <col min="29" max="29" width="4.26953125" style="1" customWidth="1"/>
    <col min="30" max="16384" width="9" style="1"/>
  </cols>
  <sheetData>
    <row r="1" spans="1:29" ht="22.5" customHeight="1" x14ac:dyDescent="0.2">
      <c r="B1" s="105">
        <f>'4月'!B1</f>
        <v>20</v>
      </c>
      <c r="C1" s="22">
        <f>'4月'!C1</f>
        <v>23</v>
      </c>
      <c r="D1" t="s">
        <v>93</v>
      </c>
      <c r="E1">
        <f>B7</f>
        <v>9</v>
      </c>
      <c r="F1" t="s">
        <v>94</v>
      </c>
      <c r="G1" s="18"/>
      <c r="H1" s="18"/>
      <c r="I1" s="18"/>
      <c r="J1" s="18"/>
      <c r="K1" s="18"/>
      <c r="L1" s="18"/>
      <c r="M1" s="18"/>
      <c r="O1" s="25" t="s">
        <v>29</v>
      </c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</row>
    <row r="2" spans="1:29" ht="22.5" customHeight="1" x14ac:dyDescent="0.2">
      <c r="B2" s="93"/>
      <c r="I2" s="22"/>
      <c r="J2" s="145"/>
      <c r="K2" s="145"/>
      <c r="L2" s="24"/>
      <c r="M2" s="24"/>
      <c r="O2" s="70" t="s">
        <v>50</v>
      </c>
      <c r="P2" s="72" t="s">
        <v>87</v>
      </c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</row>
    <row r="3" spans="1:29" ht="22.5" customHeight="1" x14ac:dyDescent="0.2">
      <c r="B3" s="93"/>
      <c r="I3" s="19"/>
      <c r="J3" s="20"/>
      <c r="K3" s="20"/>
      <c r="L3" s="20"/>
      <c r="M3" s="20"/>
      <c r="O3" s="25"/>
      <c r="P3" s="21">
        <f>SUMIF($D$6:$D$300,P2,$G$6:$G$300)</f>
        <v>300000</v>
      </c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</row>
    <row r="4" spans="1:29" ht="22.5" customHeight="1" x14ac:dyDescent="0.2">
      <c r="B4" s="139" t="s">
        <v>0</v>
      </c>
      <c r="C4" s="139" t="s">
        <v>1</v>
      </c>
      <c r="D4" s="139" t="s">
        <v>2</v>
      </c>
      <c r="E4" s="150" t="s">
        <v>8</v>
      </c>
      <c r="F4" s="147" t="s">
        <v>13</v>
      </c>
      <c r="G4" s="139" t="s">
        <v>3</v>
      </c>
      <c r="H4" s="140" t="s">
        <v>6</v>
      </c>
      <c r="I4" s="146" t="s">
        <v>4</v>
      </c>
      <c r="J4" s="140" t="s">
        <v>7</v>
      </c>
      <c r="K4" s="139" t="s">
        <v>5</v>
      </c>
      <c r="L4" s="140" t="s">
        <v>92</v>
      </c>
      <c r="M4" s="139"/>
      <c r="N4" s="24"/>
      <c r="O4" s="71" t="s">
        <v>51</v>
      </c>
      <c r="P4" s="74" t="s">
        <v>15</v>
      </c>
      <c r="Q4" s="74" t="s">
        <v>16</v>
      </c>
      <c r="R4" s="74" t="s">
        <v>17</v>
      </c>
      <c r="S4" s="74" t="s">
        <v>18</v>
      </c>
      <c r="T4" s="75" t="s">
        <v>19</v>
      </c>
      <c r="U4" s="75" t="s">
        <v>20</v>
      </c>
      <c r="V4" s="76" t="s">
        <v>21</v>
      </c>
      <c r="W4" s="74" t="s">
        <v>23</v>
      </c>
      <c r="X4" s="76" t="s">
        <v>22</v>
      </c>
      <c r="Y4" s="76" t="s">
        <v>90</v>
      </c>
      <c r="Z4" s="75" t="s">
        <v>24</v>
      </c>
      <c r="AA4" s="76" t="s">
        <v>25</v>
      </c>
      <c r="AB4" s="76" t="s">
        <v>26</v>
      </c>
      <c r="AC4" s="74" t="s">
        <v>27</v>
      </c>
    </row>
    <row r="5" spans="1:29" ht="22.5" customHeight="1" x14ac:dyDescent="0.2">
      <c r="B5" s="139"/>
      <c r="C5" s="139"/>
      <c r="D5" s="139"/>
      <c r="E5" s="149"/>
      <c r="F5" s="148"/>
      <c r="G5" s="139"/>
      <c r="H5" s="139"/>
      <c r="I5" s="146"/>
      <c r="J5" s="139"/>
      <c r="K5" s="139"/>
      <c r="L5" s="139"/>
      <c r="M5" s="139"/>
      <c r="O5" s="69" t="s">
        <v>28</v>
      </c>
      <c r="P5" s="98">
        <f t="shared" ref="P5:AC5" si="0">SUMIF($D$6:$D$300,P4,$J$6:$J$300)</f>
        <v>0</v>
      </c>
      <c r="Q5" s="98">
        <f t="shared" si="0"/>
        <v>0</v>
      </c>
      <c r="R5" s="98">
        <f t="shared" si="0"/>
        <v>0</v>
      </c>
      <c r="S5" s="98">
        <f t="shared" si="0"/>
        <v>0</v>
      </c>
      <c r="T5" s="98">
        <f t="shared" si="0"/>
        <v>0</v>
      </c>
      <c r="U5" s="98">
        <f t="shared" si="0"/>
        <v>0</v>
      </c>
      <c r="V5" s="98">
        <f t="shared" si="0"/>
        <v>0</v>
      </c>
      <c r="W5" s="98">
        <f t="shared" si="0"/>
        <v>0</v>
      </c>
      <c r="X5" s="98">
        <f t="shared" si="0"/>
        <v>0</v>
      </c>
      <c r="Y5" s="98">
        <f t="shared" si="0"/>
        <v>0</v>
      </c>
      <c r="Z5" s="98">
        <f t="shared" si="0"/>
        <v>0</v>
      </c>
      <c r="AA5" s="98">
        <f t="shared" si="0"/>
        <v>0</v>
      </c>
      <c r="AB5" s="98">
        <f t="shared" si="0"/>
        <v>0</v>
      </c>
      <c r="AC5" s="98">
        <f t="shared" si="0"/>
        <v>0</v>
      </c>
    </row>
    <row r="6" spans="1:29" ht="22.5" customHeight="1" x14ac:dyDescent="0.2">
      <c r="A6" s="1">
        <v>1</v>
      </c>
      <c r="B6" s="11"/>
      <c r="C6" s="11"/>
      <c r="D6" s="11" t="s">
        <v>10</v>
      </c>
      <c r="E6" s="91"/>
      <c r="F6" s="104"/>
      <c r="G6" s="12"/>
      <c r="H6" s="12"/>
      <c r="I6" s="13"/>
      <c r="J6" s="10">
        <f>ROUNDDOWN(IF(I6="",H6*1,H6*I6),0)</f>
        <v>0</v>
      </c>
      <c r="K6" s="14">
        <f>G6+'８月'!G37-'８月'!J37</f>
        <v>1500000</v>
      </c>
      <c r="L6" s="15"/>
      <c r="M6" s="16"/>
    </row>
    <row r="7" spans="1:29" ht="22.5" customHeight="1" x14ac:dyDescent="0.2">
      <c r="A7" s="1">
        <v>2</v>
      </c>
      <c r="B7" s="11">
        <v>9</v>
      </c>
      <c r="C7" s="11">
        <v>1</v>
      </c>
      <c r="D7" s="11" t="s">
        <v>95</v>
      </c>
      <c r="E7" s="91" t="s">
        <v>100</v>
      </c>
      <c r="F7" s="104"/>
      <c r="G7" s="12">
        <v>300000</v>
      </c>
      <c r="H7" s="12"/>
      <c r="I7" s="13"/>
      <c r="J7" s="10">
        <f t="shared" ref="J7:J35" si="1">ROUNDDOWN(IF(I7="",H7*1,H7*I7),0)</f>
        <v>0</v>
      </c>
      <c r="K7" s="10">
        <f t="shared" ref="K7:K37" si="2">IF(C7="","",IF(AND(G7="",J7=""),"",K6+G7-J7))</f>
        <v>1800000</v>
      </c>
      <c r="L7" s="15"/>
      <c r="M7" s="16"/>
    </row>
    <row r="8" spans="1:29" ht="22.5" customHeight="1" x14ac:dyDescent="0.2">
      <c r="A8" s="1">
        <v>3</v>
      </c>
      <c r="B8" s="11">
        <v>9</v>
      </c>
      <c r="C8" s="96"/>
      <c r="D8" s="110"/>
      <c r="E8" s="91"/>
      <c r="F8" s="15"/>
      <c r="G8" s="12"/>
      <c r="H8" s="12"/>
      <c r="I8" s="13"/>
      <c r="J8" s="10">
        <f t="shared" si="1"/>
        <v>0</v>
      </c>
      <c r="K8" s="10" t="str">
        <f t="shared" si="2"/>
        <v/>
      </c>
      <c r="L8" s="15"/>
      <c r="M8" s="16"/>
    </row>
    <row r="9" spans="1:29" ht="22.5" customHeight="1" x14ac:dyDescent="0.2">
      <c r="A9" s="1">
        <v>4</v>
      </c>
      <c r="B9" s="11">
        <v>9</v>
      </c>
      <c r="C9" s="96"/>
      <c r="D9" s="110"/>
      <c r="E9" s="91"/>
      <c r="F9" s="15"/>
      <c r="G9" s="12"/>
      <c r="H9" s="12"/>
      <c r="I9" s="13"/>
      <c r="J9" s="10">
        <f t="shared" si="1"/>
        <v>0</v>
      </c>
      <c r="K9" s="10" t="str">
        <f t="shared" si="2"/>
        <v/>
      </c>
      <c r="L9" s="15"/>
      <c r="M9" s="16"/>
    </row>
    <row r="10" spans="1:29" ht="22.5" customHeight="1" x14ac:dyDescent="0.2">
      <c r="A10" s="1">
        <v>5</v>
      </c>
      <c r="B10" s="11">
        <v>9</v>
      </c>
      <c r="C10" s="96"/>
      <c r="D10" s="110"/>
      <c r="E10" s="91"/>
      <c r="F10" s="15"/>
      <c r="G10" s="12"/>
      <c r="H10" s="12"/>
      <c r="I10" s="13"/>
      <c r="J10" s="10">
        <f t="shared" si="1"/>
        <v>0</v>
      </c>
      <c r="K10" s="10" t="str">
        <f t="shared" si="2"/>
        <v/>
      </c>
      <c r="L10" s="15"/>
      <c r="M10" s="16"/>
    </row>
    <row r="11" spans="1:29" ht="22.5" customHeight="1" x14ac:dyDescent="0.2">
      <c r="A11" s="1">
        <v>6</v>
      </c>
      <c r="B11" s="11">
        <v>9</v>
      </c>
      <c r="C11" s="96"/>
      <c r="D11" s="110"/>
      <c r="E11" s="91"/>
      <c r="F11" s="15"/>
      <c r="G11" s="12"/>
      <c r="H11" s="12"/>
      <c r="I11" s="13"/>
      <c r="J11" s="10">
        <f t="shared" si="1"/>
        <v>0</v>
      </c>
      <c r="K11" s="10" t="str">
        <f t="shared" si="2"/>
        <v/>
      </c>
      <c r="L11" s="15"/>
      <c r="M11" s="16"/>
    </row>
    <row r="12" spans="1:29" ht="22.5" customHeight="1" x14ac:dyDescent="0.2">
      <c r="A12" s="1">
        <v>7</v>
      </c>
      <c r="B12" s="11">
        <v>9</v>
      </c>
      <c r="C12" s="96"/>
      <c r="D12" s="110"/>
      <c r="E12" s="91"/>
      <c r="F12" s="15"/>
      <c r="G12" s="12"/>
      <c r="H12" s="12"/>
      <c r="I12" s="13"/>
      <c r="J12" s="10">
        <f t="shared" si="1"/>
        <v>0</v>
      </c>
      <c r="K12" s="10" t="str">
        <f t="shared" si="2"/>
        <v/>
      </c>
      <c r="L12" s="15"/>
      <c r="M12" s="16"/>
    </row>
    <row r="13" spans="1:29" ht="22.5" customHeight="1" x14ac:dyDescent="0.2">
      <c r="A13" s="1">
        <v>8</v>
      </c>
      <c r="B13" s="11">
        <v>9</v>
      </c>
      <c r="C13" s="96"/>
      <c r="D13" s="110"/>
      <c r="E13" s="91"/>
      <c r="F13" s="15"/>
      <c r="G13" s="12"/>
      <c r="H13" s="12"/>
      <c r="I13" s="13"/>
      <c r="J13" s="10">
        <f t="shared" si="1"/>
        <v>0</v>
      </c>
      <c r="K13" s="10" t="str">
        <f t="shared" si="2"/>
        <v/>
      </c>
      <c r="L13" s="15"/>
      <c r="M13" s="16"/>
    </row>
    <row r="14" spans="1:29" ht="22.5" customHeight="1" x14ac:dyDescent="0.2">
      <c r="A14" s="1">
        <v>9</v>
      </c>
      <c r="B14" s="11">
        <v>9</v>
      </c>
      <c r="C14" s="94"/>
      <c r="D14" s="110"/>
      <c r="E14" s="91"/>
      <c r="F14" s="104"/>
      <c r="G14" s="12"/>
      <c r="H14" s="12"/>
      <c r="I14" s="13"/>
      <c r="J14" s="10">
        <f t="shared" si="1"/>
        <v>0</v>
      </c>
      <c r="K14" s="10" t="str">
        <f t="shared" si="2"/>
        <v/>
      </c>
      <c r="L14" s="15"/>
      <c r="M14" s="16"/>
    </row>
    <row r="15" spans="1:29" ht="22.5" customHeight="1" x14ac:dyDescent="0.2">
      <c r="A15" s="1">
        <v>10</v>
      </c>
      <c r="B15" s="11"/>
      <c r="C15" s="94"/>
      <c r="D15" s="110"/>
      <c r="E15" s="91"/>
      <c r="F15" s="104"/>
      <c r="G15" s="12"/>
      <c r="H15" s="12"/>
      <c r="I15" s="13"/>
      <c r="J15" s="10">
        <f t="shared" si="1"/>
        <v>0</v>
      </c>
      <c r="K15" s="10" t="str">
        <f t="shared" si="2"/>
        <v/>
      </c>
      <c r="L15" s="15"/>
      <c r="M15" s="16"/>
    </row>
    <row r="16" spans="1:29" ht="22.5" customHeight="1" x14ac:dyDescent="0.2">
      <c r="A16" s="1">
        <v>11</v>
      </c>
      <c r="B16" s="11"/>
      <c r="C16" s="94"/>
      <c r="D16" s="110"/>
      <c r="E16" s="91"/>
      <c r="F16" s="104"/>
      <c r="G16" s="12"/>
      <c r="H16" s="12"/>
      <c r="I16" s="13"/>
      <c r="J16" s="10">
        <f t="shared" si="1"/>
        <v>0</v>
      </c>
      <c r="K16" s="10" t="str">
        <f t="shared" si="2"/>
        <v/>
      </c>
      <c r="L16" s="15"/>
      <c r="M16" s="16"/>
    </row>
    <row r="17" spans="1:13" ht="22.5" customHeight="1" x14ac:dyDescent="0.2">
      <c r="A17" s="1">
        <v>12</v>
      </c>
      <c r="B17" s="11"/>
      <c r="C17" s="11"/>
      <c r="D17" s="110"/>
      <c r="E17" s="91"/>
      <c r="F17" s="104"/>
      <c r="G17" s="12"/>
      <c r="H17" s="12"/>
      <c r="I17" s="13"/>
      <c r="J17" s="10">
        <f t="shared" si="1"/>
        <v>0</v>
      </c>
      <c r="K17" s="10" t="str">
        <f t="shared" si="2"/>
        <v/>
      </c>
      <c r="L17" s="15"/>
      <c r="M17" s="16"/>
    </row>
    <row r="18" spans="1:13" ht="22.5" customHeight="1" x14ac:dyDescent="0.2">
      <c r="A18" s="1">
        <v>13</v>
      </c>
      <c r="B18" s="11"/>
      <c r="C18" s="11"/>
      <c r="D18" s="110"/>
      <c r="E18" s="91"/>
      <c r="F18" s="104"/>
      <c r="G18" s="12"/>
      <c r="H18" s="12"/>
      <c r="I18" s="13"/>
      <c r="J18" s="10">
        <f t="shared" si="1"/>
        <v>0</v>
      </c>
      <c r="K18" s="10" t="str">
        <f t="shared" si="2"/>
        <v/>
      </c>
      <c r="L18" s="15"/>
      <c r="M18" s="16"/>
    </row>
    <row r="19" spans="1:13" ht="22.5" customHeight="1" x14ac:dyDescent="0.2">
      <c r="A19" s="1">
        <v>14</v>
      </c>
      <c r="B19" s="11"/>
      <c r="C19" s="11"/>
      <c r="D19" s="110"/>
      <c r="E19" s="91"/>
      <c r="F19" s="104"/>
      <c r="G19" s="12"/>
      <c r="H19" s="12"/>
      <c r="I19" s="13"/>
      <c r="J19" s="10">
        <f t="shared" si="1"/>
        <v>0</v>
      </c>
      <c r="K19" s="10" t="str">
        <f t="shared" si="2"/>
        <v/>
      </c>
      <c r="L19" s="15"/>
      <c r="M19" s="16"/>
    </row>
    <row r="20" spans="1:13" ht="22.5" customHeight="1" x14ac:dyDescent="0.2">
      <c r="A20" s="1">
        <v>15</v>
      </c>
      <c r="B20" s="11"/>
      <c r="C20" s="11"/>
      <c r="D20" s="110"/>
      <c r="E20" s="91"/>
      <c r="F20" s="104"/>
      <c r="G20" s="12"/>
      <c r="H20" s="12"/>
      <c r="I20" s="67"/>
      <c r="J20" s="10">
        <f t="shared" si="1"/>
        <v>0</v>
      </c>
      <c r="K20" s="10" t="str">
        <f t="shared" si="2"/>
        <v/>
      </c>
      <c r="L20" s="15"/>
      <c r="M20" s="16"/>
    </row>
    <row r="21" spans="1:13" ht="22.5" customHeight="1" x14ac:dyDescent="0.2">
      <c r="A21" s="1">
        <v>16</v>
      </c>
      <c r="B21" s="11"/>
      <c r="C21" s="11"/>
      <c r="D21" s="110"/>
      <c r="E21" s="91"/>
      <c r="F21" s="104"/>
      <c r="G21" s="12"/>
      <c r="H21" s="12"/>
      <c r="I21" s="67"/>
      <c r="J21" s="10">
        <f t="shared" si="1"/>
        <v>0</v>
      </c>
      <c r="K21" s="10" t="str">
        <f t="shared" si="2"/>
        <v/>
      </c>
      <c r="L21" s="15"/>
      <c r="M21" s="16"/>
    </row>
    <row r="22" spans="1:13" ht="22.5" customHeight="1" x14ac:dyDescent="0.2">
      <c r="A22" s="1">
        <v>17</v>
      </c>
      <c r="B22" s="11"/>
      <c r="C22" s="11"/>
      <c r="D22" s="110"/>
      <c r="E22" s="91"/>
      <c r="F22" s="104"/>
      <c r="G22" s="12"/>
      <c r="H22" s="12"/>
      <c r="I22" s="13"/>
      <c r="J22" s="10">
        <f t="shared" si="1"/>
        <v>0</v>
      </c>
      <c r="K22" s="10" t="str">
        <f t="shared" si="2"/>
        <v/>
      </c>
      <c r="L22" s="15"/>
      <c r="M22" s="16"/>
    </row>
    <row r="23" spans="1:13" ht="22.5" customHeight="1" x14ac:dyDescent="0.2">
      <c r="A23" s="1">
        <v>18</v>
      </c>
      <c r="B23" s="11"/>
      <c r="C23" s="11"/>
      <c r="D23" s="110"/>
      <c r="E23" s="91"/>
      <c r="F23" s="104"/>
      <c r="G23" s="12"/>
      <c r="H23" s="12"/>
      <c r="I23" s="13"/>
      <c r="J23" s="10">
        <f t="shared" si="1"/>
        <v>0</v>
      </c>
      <c r="K23" s="10" t="str">
        <f t="shared" si="2"/>
        <v/>
      </c>
      <c r="L23" s="15"/>
      <c r="M23" s="16"/>
    </row>
    <row r="24" spans="1:13" ht="22.5" customHeight="1" x14ac:dyDescent="0.2">
      <c r="A24" s="1">
        <v>19</v>
      </c>
      <c r="B24" s="11"/>
      <c r="C24" s="11"/>
      <c r="D24" s="110"/>
      <c r="E24" s="91"/>
      <c r="F24" s="104"/>
      <c r="G24" s="12"/>
      <c r="H24" s="12"/>
      <c r="I24" s="13"/>
      <c r="J24" s="10">
        <f t="shared" si="1"/>
        <v>0</v>
      </c>
      <c r="K24" s="10" t="str">
        <f t="shared" si="2"/>
        <v/>
      </c>
      <c r="L24" s="15"/>
      <c r="M24" s="16"/>
    </row>
    <row r="25" spans="1:13" ht="22.5" customHeight="1" x14ac:dyDescent="0.2">
      <c r="A25" s="1">
        <v>20</v>
      </c>
      <c r="B25" s="11"/>
      <c r="C25" s="11"/>
      <c r="D25" s="110"/>
      <c r="E25" s="91"/>
      <c r="F25" s="104"/>
      <c r="G25" s="12"/>
      <c r="H25" s="12"/>
      <c r="I25" s="13"/>
      <c r="J25" s="10">
        <f t="shared" si="1"/>
        <v>0</v>
      </c>
      <c r="K25" s="10" t="str">
        <f t="shared" si="2"/>
        <v/>
      </c>
      <c r="L25" s="15"/>
      <c r="M25" s="16"/>
    </row>
    <row r="26" spans="1:13" ht="22.5" customHeight="1" x14ac:dyDescent="0.2">
      <c r="A26" s="1">
        <v>21</v>
      </c>
      <c r="B26" s="11"/>
      <c r="C26" s="11"/>
      <c r="D26" s="110"/>
      <c r="E26" s="91"/>
      <c r="F26" s="104"/>
      <c r="G26" s="12"/>
      <c r="H26" s="12"/>
      <c r="I26" s="13"/>
      <c r="J26" s="10">
        <f t="shared" si="1"/>
        <v>0</v>
      </c>
      <c r="K26" s="10" t="str">
        <f t="shared" si="2"/>
        <v/>
      </c>
      <c r="L26" s="15"/>
      <c r="M26" s="16"/>
    </row>
    <row r="27" spans="1:13" ht="22.5" customHeight="1" x14ac:dyDescent="0.2">
      <c r="A27" s="1">
        <v>22</v>
      </c>
      <c r="B27" s="11"/>
      <c r="C27" s="11"/>
      <c r="D27" s="110"/>
      <c r="E27" s="91"/>
      <c r="F27" s="104"/>
      <c r="G27" s="12"/>
      <c r="H27" s="12"/>
      <c r="I27" s="13"/>
      <c r="J27" s="10">
        <f t="shared" si="1"/>
        <v>0</v>
      </c>
      <c r="K27" s="10" t="str">
        <f t="shared" si="2"/>
        <v/>
      </c>
      <c r="L27" s="15"/>
      <c r="M27" s="16"/>
    </row>
    <row r="28" spans="1:13" ht="22.5" customHeight="1" x14ac:dyDescent="0.2">
      <c r="A28" s="1">
        <v>23</v>
      </c>
      <c r="B28" s="11"/>
      <c r="C28" s="11"/>
      <c r="D28" s="110"/>
      <c r="E28" s="91"/>
      <c r="F28" s="104"/>
      <c r="G28" s="12"/>
      <c r="H28" s="12"/>
      <c r="I28" s="13"/>
      <c r="J28" s="10">
        <f t="shared" si="1"/>
        <v>0</v>
      </c>
      <c r="K28" s="10" t="str">
        <f t="shared" si="2"/>
        <v/>
      </c>
      <c r="L28" s="15"/>
      <c r="M28" s="16"/>
    </row>
    <row r="29" spans="1:13" ht="22.5" customHeight="1" x14ac:dyDescent="0.2">
      <c r="A29" s="1">
        <v>24</v>
      </c>
      <c r="B29" s="11"/>
      <c r="C29" s="11"/>
      <c r="D29" s="110"/>
      <c r="E29" s="91"/>
      <c r="F29" s="104"/>
      <c r="G29" s="12"/>
      <c r="H29" s="12"/>
      <c r="I29" s="13"/>
      <c r="J29" s="10">
        <f t="shared" si="1"/>
        <v>0</v>
      </c>
      <c r="K29" s="10" t="str">
        <f t="shared" si="2"/>
        <v/>
      </c>
      <c r="L29" s="15"/>
      <c r="M29" s="16"/>
    </row>
    <row r="30" spans="1:13" ht="22.5" customHeight="1" x14ac:dyDescent="0.2">
      <c r="A30" s="1">
        <v>25</v>
      </c>
      <c r="B30" s="11"/>
      <c r="C30" s="11"/>
      <c r="D30" s="110"/>
      <c r="E30" s="91"/>
      <c r="F30" s="104"/>
      <c r="G30" s="12"/>
      <c r="H30" s="12"/>
      <c r="I30" s="13"/>
      <c r="J30" s="10">
        <f t="shared" si="1"/>
        <v>0</v>
      </c>
      <c r="K30" s="10" t="str">
        <f t="shared" si="2"/>
        <v/>
      </c>
      <c r="L30" s="15"/>
      <c r="M30" s="16"/>
    </row>
    <row r="31" spans="1:13" ht="22.5" customHeight="1" x14ac:dyDescent="0.2">
      <c r="A31" s="1">
        <v>26</v>
      </c>
      <c r="B31" s="11"/>
      <c r="C31" s="11"/>
      <c r="D31" s="110"/>
      <c r="E31" s="91"/>
      <c r="F31" s="104"/>
      <c r="G31" s="12"/>
      <c r="H31" s="12"/>
      <c r="I31" s="13"/>
      <c r="J31" s="10">
        <f t="shared" si="1"/>
        <v>0</v>
      </c>
      <c r="K31" s="10" t="str">
        <f t="shared" si="2"/>
        <v/>
      </c>
      <c r="L31" s="15"/>
      <c r="M31" s="16"/>
    </row>
    <row r="32" spans="1:13" ht="22.5" customHeight="1" x14ac:dyDescent="0.2">
      <c r="A32" s="1">
        <v>27</v>
      </c>
      <c r="B32" s="11"/>
      <c r="C32" s="11"/>
      <c r="D32" s="110"/>
      <c r="E32" s="91"/>
      <c r="F32" s="104"/>
      <c r="G32" s="12"/>
      <c r="H32" s="12"/>
      <c r="I32" s="13"/>
      <c r="J32" s="10">
        <f t="shared" si="1"/>
        <v>0</v>
      </c>
      <c r="K32" s="10" t="str">
        <f t="shared" si="2"/>
        <v/>
      </c>
      <c r="L32" s="15"/>
      <c r="M32" s="16"/>
    </row>
    <row r="33" spans="1:13" ht="22.5" customHeight="1" x14ac:dyDescent="0.2">
      <c r="A33" s="1">
        <v>28</v>
      </c>
      <c r="B33" s="11"/>
      <c r="C33" s="11"/>
      <c r="D33" s="110"/>
      <c r="E33" s="91"/>
      <c r="F33" s="104"/>
      <c r="G33" s="12"/>
      <c r="H33" s="12"/>
      <c r="I33" s="13"/>
      <c r="J33" s="10">
        <f t="shared" si="1"/>
        <v>0</v>
      </c>
      <c r="K33" s="10" t="str">
        <f t="shared" si="2"/>
        <v/>
      </c>
      <c r="L33" s="15"/>
      <c r="M33" s="16"/>
    </row>
    <row r="34" spans="1:13" ht="22.5" customHeight="1" x14ac:dyDescent="0.2">
      <c r="A34" s="1">
        <v>29</v>
      </c>
      <c r="B34" s="11"/>
      <c r="C34" s="11"/>
      <c r="D34" s="110"/>
      <c r="E34" s="91"/>
      <c r="F34" s="104"/>
      <c r="G34" s="12"/>
      <c r="H34" s="12"/>
      <c r="I34" s="13"/>
      <c r="J34" s="10">
        <f t="shared" si="1"/>
        <v>0</v>
      </c>
      <c r="K34" s="10" t="str">
        <f t="shared" si="2"/>
        <v/>
      </c>
      <c r="L34" s="15"/>
      <c r="M34" s="16"/>
    </row>
    <row r="35" spans="1:13" ht="22.5" customHeight="1" x14ac:dyDescent="0.2">
      <c r="A35" s="1">
        <v>30</v>
      </c>
      <c r="B35" s="11"/>
      <c r="C35" s="11"/>
      <c r="D35" s="110"/>
      <c r="E35" s="91"/>
      <c r="F35" s="104"/>
      <c r="G35" s="12"/>
      <c r="H35" s="12"/>
      <c r="I35" s="13"/>
      <c r="J35" s="10">
        <f t="shared" si="1"/>
        <v>0</v>
      </c>
      <c r="K35" s="10" t="str">
        <f t="shared" si="2"/>
        <v/>
      </c>
      <c r="L35" s="15"/>
      <c r="M35" s="16"/>
    </row>
    <row r="36" spans="1:13" ht="22.5" customHeight="1" x14ac:dyDescent="0.2">
      <c r="B36" s="139" t="s">
        <v>11</v>
      </c>
      <c r="C36" s="139"/>
      <c r="D36" s="139"/>
      <c r="E36" s="92"/>
      <c r="F36" s="103"/>
      <c r="G36" s="6">
        <f>SUM(G6:G35)</f>
        <v>300000</v>
      </c>
      <c r="H36" s="6">
        <f>SUM(H6:H35)</f>
        <v>0</v>
      </c>
      <c r="I36" s="7"/>
      <c r="J36" s="5">
        <f>SUM(J6:J35)</f>
        <v>0</v>
      </c>
      <c r="K36" s="5" t="str">
        <f t="shared" si="2"/>
        <v/>
      </c>
      <c r="L36" s="137">
        <f>COUNT(H6:H35)</f>
        <v>0</v>
      </c>
      <c r="M36" s="138"/>
    </row>
    <row r="37" spans="1:13" ht="22.5" customHeight="1" x14ac:dyDescent="0.2">
      <c r="B37" s="139" t="s">
        <v>12</v>
      </c>
      <c r="C37" s="139"/>
      <c r="D37" s="139"/>
      <c r="E37" s="92"/>
      <c r="F37" s="103"/>
      <c r="G37" s="6">
        <f>+'８月'!G37+'9月'!G36</f>
        <v>1800000</v>
      </c>
      <c r="H37" s="6">
        <f>+'８月'!H37+'9月'!H36</f>
        <v>0</v>
      </c>
      <c r="I37" s="7"/>
      <c r="J37" s="6">
        <f>+'８月'!J37+'9月'!J36</f>
        <v>0</v>
      </c>
      <c r="K37" s="5" t="str">
        <f t="shared" si="2"/>
        <v/>
      </c>
      <c r="L37" s="137">
        <f>'８月'!L37:M37+L36</f>
        <v>0</v>
      </c>
      <c r="M37" s="138"/>
    </row>
  </sheetData>
  <mergeCells count="16">
    <mergeCell ref="B36:D36"/>
    <mergeCell ref="L36:M36"/>
    <mergeCell ref="B37:D37"/>
    <mergeCell ref="L37:M37"/>
    <mergeCell ref="L4:M5"/>
    <mergeCell ref="J2:K2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</mergeCells>
  <phoneticPr fontId="2"/>
  <dataValidations count="3">
    <dataValidation imeMode="on" allowBlank="1" showInputMessage="1" showErrorMessage="1" sqref="P4 AC4 R4 Z4 V4:W4" xr:uid="{8773948F-6F31-49CC-8915-B4A74137DF74}"/>
    <dataValidation imeMode="off" allowBlank="1" showInputMessage="1" showErrorMessage="1" sqref="C8:C16 J6:J36 K7:K37" xr:uid="{33F38D0F-0F84-4EEB-BCEA-5CDB732F5494}"/>
    <dataValidation type="list" allowBlank="1" showInputMessage="1" showErrorMessage="1" sqref="D8:D35" xr:uid="{C33F022B-7669-4F94-BFC2-150504FB4A47}">
      <formula1>$P$4:$AC$4</formula1>
    </dataValidation>
  </dataValidations>
  <printOptions horizontalCentered="1"/>
  <pageMargins left="0.59055118110236227" right="0.19685039370078741" top="0.51181102362204722" bottom="0.51181102362204722" header="0.31496062992125984" footer="0.31496062992125984"/>
  <pageSetup paperSize="9" orientation="portrait" r:id="rId1"/>
  <headerFooter>
    <oddHeader>&amp;C&amp;F&amp;A&amp;R&amp;D</oddHead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3FF1EE-2A91-4AD1-A4BF-F49973BB0499}">
  <dimension ref="A1:AC37"/>
  <sheetViews>
    <sheetView view="pageLayout" topLeftCell="B4" zoomScaleNormal="100" zoomScaleSheetLayoutView="90" workbookViewId="0">
      <selection activeCell="G8" sqref="G8"/>
    </sheetView>
  </sheetViews>
  <sheetFormatPr defaultColWidth="9" defaultRowHeight="22.5" customHeight="1" x14ac:dyDescent="0.2"/>
  <cols>
    <col min="1" max="1" width="3" style="1" hidden="1" customWidth="1"/>
    <col min="2" max="2" width="2.453125" style="86" customWidth="1"/>
    <col min="3" max="3" width="2.26953125" style="86" customWidth="1"/>
    <col min="4" max="4" width="13" style="1" bestFit="1" customWidth="1"/>
    <col min="5" max="5" width="7.36328125" style="22" customWidth="1"/>
    <col min="6" max="6" width="31.453125" style="1" customWidth="1"/>
    <col min="7" max="7" width="7.08984375" style="1" customWidth="1"/>
    <col min="8" max="8" width="8.26953125" style="1" customWidth="1"/>
    <col min="9" max="9" width="2.453125" style="1" customWidth="1"/>
    <col min="10" max="10" width="8.36328125" style="1" customWidth="1"/>
    <col min="11" max="11" width="8.08984375" style="1" customWidth="1"/>
    <col min="12" max="12" width="2" style="1" customWidth="1"/>
    <col min="13" max="13" width="4.08984375" style="1" customWidth="1"/>
    <col min="14" max="14" width="1.6328125" style="1" customWidth="1"/>
    <col min="15" max="15" width="6.36328125" style="1" customWidth="1"/>
    <col min="16" max="16" width="9" style="1"/>
    <col min="17" max="17" width="7.26953125" style="1" customWidth="1"/>
    <col min="18" max="18" width="6.90625" style="1" customWidth="1"/>
    <col min="19" max="19" width="6.36328125" style="1" customWidth="1"/>
    <col min="20" max="20" width="5.7265625" style="1" customWidth="1"/>
    <col min="21" max="21" width="6.6328125" style="1" customWidth="1"/>
    <col min="22" max="22" width="6.36328125" style="1" customWidth="1"/>
    <col min="23" max="23" width="6.26953125" style="1" customWidth="1"/>
    <col min="24" max="24" width="5.7265625" style="1" customWidth="1"/>
    <col min="25" max="25" width="5.90625" style="1" customWidth="1"/>
    <col min="26" max="26" width="7.90625" style="1" customWidth="1"/>
    <col min="27" max="27" width="5.90625" style="1" customWidth="1"/>
    <col min="28" max="28" width="4.90625" style="1" customWidth="1"/>
    <col min="29" max="29" width="4.26953125" style="1" customWidth="1"/>
    <col min="30" max="16384" width="9" style="1"/>
  </cols>
  <sheetData>
    <row r="1" spans="1:29" ht="22.5" customHeight="1" x14ac:dyDescent="0.2">
      <c r="B1" s="111">
        <f>'4月'!B1</f>
        <v>20</v>
      </c>
      <c r="C1" s="86">
        <f>'4月'!C1</f>
        <v>23</v>
      </c>
      <c r="D1" t="s">
        <v>93</v>
      </c>
      <c r="E1">
        <f>B7</f>
        <v>10</v>
      </c>
      <c r="F1" t="s">
        <v>94</v>
      </c>
      <c r="G1" s="18"/>
      <c r="H1" s="18"/>
      <c r="I1" s="18"/>
      <c r="J1" s="18"/>
      <c r="K1" s="18"/>
      <c r="L1" s="18"/>
      <c r="M1" s="18"/>
      <c r="O1" s="25" t="s">
        <v>29</v>
      </c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</row>
    <row r="2" spans="1:29" ht="22.5" customHeight="1" x14ac:dyDescent="0.2">
      <c r="B2" s="93"/>
      <c r="I2" s="22"/>
      <c r="J2" s="145"/>
      <c r="K2" s="145"/>
      <c r="L2" s="24"/>
      <c r="M2" s="24"/>
      <c r="O2" s="70" t="s">
        <v>50</v>
      </c>
      <c r="P2" s="72" t="s">
        <v>87</v>
      </c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</row>
    <row r="3" spans="1:29" ht="22.5" customHeight="1" x14ac:dyDescent="0.2">
      <c r="B3" s="93"/>
      <c r="I3" s="19"/>
      <c r="J3" s="20"/>
      <c r="K3" s="20"/>
      <c r="L3" s="20"/>
      <c r="M3" s="20"/>
      <c r="O3" s="25"/>
      <c r="P3" s="21">
        <f>SUMIF($D$6:$D$300,P2,$G$6:$G$300)</f>
        <v>300000</v>
      </c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</row>
    <row r="4" spans="1:29" ht="22.5" customHeight="1" x14ac:dyDescent="0.2">
      <c r="B4" s="139" t="s">
        <v>0</v>
      </c>
      <c r="C4" s="139" t="s">
        <v>1</v>
      </c>
      <c r="D4" s="139" t="s">
        <v>2</v>
      </c>
      <c r="E4" s="150" t="s">
        <v>8</v>
      </c>
      <c r="F4" s="147" t="s">
        <v>13</v>
      </c>
      <c r="G4" s="139" t="s">
        <v>3</v>
      </c>
      <c r="H4" s="140" t="s">
        <v>6</v>
      </c>
      <c r="I4" s="146" t="s">
        <v>4</v>
      </c>
      <c r="J4" s="140" t="s">
        <v>7</v>
      </c>
      <c r="K4" s="139" t="s">
        <v>5</v>
      </c>
      <c r="L4" s="140" t="s">
        <v>92</v>
      </c>
      <c r="M4" s="139"/>
      <c r="N4" s="24"/>
      <c r="O4" s="71" t="s">
        <v>51</v>
      </c>
      <c r="P4" s="74" t="s">
        <v>15</v>
      </c>
      <c r="Q4" s="74" t="s">
        <v>16</v>
      </c>
      <c r="R4" s="74" t="s">
        <v>17</v>
      </c>
      <c r="S4" s="74" t="s">
        <v>18</v>
      </c>
      <c r="T4" s="75" t="s">
        <v>19</v>
      </c>
      <c r="U4" s="75" t="s">
        <v>20</v>
      </c>
      <c r="V4" s="76" t="s">
        <v>21</v>
      </c>
      <c r="W4" s="74" t="s">
        <v>23</v>
      </c>
      <c r="X4" s="76" t="s">
        <v>22</v>
      </c>
      <c r="Y4" s="76" t="s">
        <v>90</v>
      </c>
      <c r="Z4" s="75" t="s">
        <v>24</v>
      </c>
      <c r="AA4" s="76" t="s">
        <v>25</v>
      </c>
      <c r="AB4" s="76" t="s">
        <v>26</v>
      </c>
      <c r="AC4" s="74" t="s">
        <v>27</v>
      </c>
    </row>
    <row r="5" spans="1:29" ht="22.5" customHeight="1" x14ac:dyDescent="0.2">
      <c r="B5" s="139"/>
      <c r="C5" s="139"/>
      <c r="D5" s="139"/>
      <c r="E5" s="149"/>
      <c r="F5" s="148"/>
      <c r="G5" s="139"/>
      <c r="H5" s="139"/>
      <c r="I5" s="146"/>
      <c r="J5" s="139"/>
      <c r="K5" s="139"/>
      <c r="L5" s="139"/>
      <c r="M5" s="139"/>
      <c r="O5" s="69" t="s">
        <v>28</v>
      </c>
      <c r="P5" s="98">
        <f t="shared" ref="P5:AC5" si="0">SUMIF($D$6:$D$300,P4,$J$6:$J$300)</f>
        <v>0</v>
      </c>
      <c r="Q5" s="98">
        <f t="shared" si="0"/>
        <v>0</v>
      </c>
      <c r="R5" s="98">
        <f t="shared" si="0"/>
        <v>0</v>
      </c>
      <c r="S5" s="98">
        <f t="shared" si="0"/>
        <v>0</v>
      </c>
      <c r="T5" s="98">
        <f t="shared" si="0"/>
        <v>0</v>
      </c>
      <c r="U5" s="98">
        <f t="shared" si="0"/>
        <v>0</v>
      </c>
      <c r="V5" s="98">
        <f t="shared" si="0"/>
        <v>0</v>
      </c>
      <c r="W5" s="98">
        <f t="shared" si="0"/>
        <v>0</v>
      </c>
      <c r="X5" s="98">
        <f t="shared" si="0"/>
        <v>0</v>
      </c>
      <c r="Y5" s="98">
        <f t="shared" si="0"/>
        <v>0</v>
      </c>
      <c r="Z5" s="98">
        <f t="shared" si="0"/>
        <v>0</v>
      </c>
      <c r="AA5" s="98">
        <f t="shared" si="0"/>
        <v>0</v>
      </c>
      <c r="AB5" s="98">
        <f t="shared" si="0"/>
        <v>0</v>
      </c>
      <c r="AC5" s="98">
        <f t="shared" si="0"/>
        <v>0</v>
      </c>
    </row>
    <row r="6" spans="1:29" ht="22.5" customHeight="1" x14ac:dyDescent="0.2">
      <c r="A6" s="1">
        <v>1</v>
      </c>
      <c r="B6" s="11"/>
      <c r="C6" s="11"/>
      <c r="D6" s="11" t="s">
        <v>10</v>
      </c>
      <c r="E6" s="91"/>
      <c r="F6" s="104"/>
      <c r="G6" s="12"/>
      <c r="H6" s="12"/>
      <c r="I6" s="13"/>
      <c r="J6" s="10">
        <f>ROUNDDOWN(IF(I6="",H6*1,H6*I6),0)</f>
        <v>0</v>
      </c>
      <c r="K6" s="14">
        <f>G6+'9月'!G37-'9月'!J37</f>
        <v>1800000</v>
      </c>
      <c r="L6" s="15"/>
      <c r="M6" s="16"/>
    </row>
    <row r="7" spans="1:29" ht="22.5" customHeight="1" x14ac:dyDescent="0.2">
      <c r="A7" s="1">
        <v>2</v>
      </c>
      <c r="B7" s="11">
        <v>10</v>
      </c>
      <c r="C7" s="11">
        <v>1</v>
      </c>
      <c r="D7" s="11" t="s">
        <v>95</v>
      </c>
      <c r="E7" s="91" t="s">
        <v>102</v>
      </c>
      <c r="F7" s="104"/>
      <c r="G7" s="12">
        <v>300000</v>
      </c>
      <c r="H7" s="12"/>
      <c r="I7" s="13"/>
      <c r="J7" s="10">
        <f t="shared" ref="J7:J35" si="1">ROUNDDOWN(IF(I7="",H7*1,H7*I7),0)</f>
        <v>0</v>
      </c>
      <c r="K7" s="10">
        <f t="shared" ref="K7:K37" si="2">IF(C7="","",IF(AND(G7="",J7=""),"",K6+G7-J7))</f>
        <v>2100000</v>
      </c>
      <c r="L7" s="15"/>
      <c r="M7" s="16"/>
    </row>
    <row r="8" spans="1:29" ht="22.5" customHeight="1" x14ac:dyDescent="0.2">
      <c r="A8" s="1">
        <v>3</v>
      </c>
      <c r="B8" s="91"/>
      <c r="C8" s="96"/>
      <c r="D8" s="110"/>
      <c r="E8" s="91"/>
      <c r="F8" s="104"/>
      <c r="G8" s="12"/>
      <c r="H8" s="12"/>
      <c r="I8" s="13"/>
      <c r="J8" s="10">
        <f t="shared" si="1"/>
        <v>0</v>
      </c>
      <c r="K8" s="10" t="str">
        <f t="shared" si="2"/>
        <v/>
      </c>
      <c r="L8" s="15"/>
      <c r="M8" s="16"/>
    </row>
    <row r="9" spans="1:29" ht="22.5" customHeight="1" x14ac:dyDescent="0.2">
      <c r="A9" s="1">
        <v>4</v>
      </c>
      <c r="B9" s="91"/>
      <c r="C9" s="96"/>
      <c r="D9" s="110"/>
      <c r="E9" s="91"/>
      <c r="F9" s="104"/>
      <c r="G9" s="12"/>
      <c r="H9" s="12"/>
      <c r="I9" s="13"/>
      <c r="J9" s="10">
        <f t="shared" si="1"/>
        <v>0</v>
      </c>
      <c r="K9" s="10" t="str">
        <f t="shared" si="2"/>
        <v/>
      </c>
      <c r="L9" s="15"/>
      <c r="M9" s="16"/>
    </row>
    <row r="10" spans="1:29" ht="22.5" customHeight="1" x14ac:dyDescent="0.2">
      <c r="A10" s="1">
        <v>5</v>
      </c>
      <c r="B10" s="91"/>
      <c r="C10" s="96"/>
      <c r="D10" s="110"/>
      <c r="E10" s="91"/>
      <c r="F10" s="106"/>
      <c r="G10" s="12"/>
      <c r="H10" s="12"/>
      <c r="I10" s="13"/>
      <c r="J10" s="10">
        <f t="shared" si="1"/>
        <v>0</v>
      </c>
      <c r="K10" s="10" t="str">
        <f t="shared" si="2"/>
        <v/>
      </c>
      <c r="L10" s="15"/>
      <c r="M10" s="16"/>
    </row>
    <row r="11" spans="1:29" ht="22.5" customHeight="1" x14ac:dyDescent="0.2">
      <c r="A11" s="1">
        <v>6</v>
      </c>
      <c r="B11" s="91"/>
      <c r="C11" s="96"/>
      <c r="D11" s="110"/>
      <c r="E11" s="91"/>
      <c r="F11" s="104"/>
      <c r="G11" s="12"/>
      <c r="H11" s="12"/>
      <c r="I11" s="13"/>
      <c r="J11" s="10">
        <f t="shared" si="1"/>
        <v>0</v>
      </c>
      <c r="K11" s="10" t="str">
        <f t="shared" si="2"/>
        <v/>
      </c>
      <c r="L11" s="15"/>
      <c r="M11" s="16"/>
    </row>
    <row r="12" spans="1:29" ht="22.5" customHeight="1" x14ac:dyDescent="0.2">
      <c r="A12" s="1">
        <v>7</v>
      </c>
      <c r="B12" s="91"/>
      <c r="C12" s="96"/>
      <c r="D12" s="110"/>
      <c r="E12" s="91"/>
      <c r="F12" s="104"/>
      <c r="G12" s="12"/>
      <c r="H12" s="12"/>
      <c r="I12" s="13"/>
      <c r="J12" s="10">
        <f t="shared" si="1"/>
        <v>0</v>
      </c>
      <c r="K12" s="10" t="str">
        <f t="shared" si="2"/>
        <v/>
      </c>
      <c r="L12" s="15"/>
      <c r="M12" s="16"/>
    </row>
    <row r="13" spans="1:29" ht="22.5" customHeight="1" x14ac:dyDescent="0.2">
      <c r="A13" s="1">
        <v>8</v>
      </c>
      <c r="B13" s="91"/>
      <c r="C13" s="96"/>
      <c r="D13" s="110"/>
      <c r="E13" s="91"/>
      <c r="F13" s="104"/>
      <c r="G13" s="12"/>
      <c r="H13" s="12"/>
      <c r="I13" s="13"/>
      <c r="J13" s="10">
        <f t="shared" si="1"/>
        <v>0</v>
      </c>
      <c r="K13" s="10" t="str">
        <f t="shared" si="2"/>
        <v/>
      </c>
      <c r="L13" s="15"/>
      <c r="M13" s="16"/>
    </row>
    <row r="14" spans="1:29" ht="22.5" customHeight="1" x14ac:dyDescent="0.2">
      <c r="A14" s="1">
        <v>9</v>
      </c>
      <c r="B14" s="91"/>
      <c r="C14" s="96"/>
      <c r="D14" s="110"/>
      <c r="E14" s="91"/>
      <c r="F14" s="104"/>
      <c r="G14" s="12"/>
      <c r="H14" s="12"/>
      <c r="I14" s="13"/>
      <c r="J14" s="10">
        <f t="shared" si="1"/>
        <v>0</v>
      </c>
      <c r="K14" s="10" t="str">
        <f t="shared" si="2"/>
        <v/>
      </c>
      <c r="L14" s="15"/>
      <c r="M14" s="16"/>
    </row>
    <row r="15" spans="1:29" ht="22.5" customHeight="1" x14ac:dyDescent="0.2">
      <c r="A15" s="1">
        <v>10</v>
      </c>
      <c r="B15" s="91"/>
      <c r="C15" s="96"/>
      <c r="D15" s="110"/>
      <c r="E15" s="91"/>
      <c r="F15" s="104"/>
      <c r="G15" s="12"/>
      <c r="H15" s="12"/>
      <c r="I15" s="13"/>
      <c r="J15" s="10">
        <f t="shared" si="1"/>
        <v>0</v>
      </c>
      <c r="K15" s="10" t="str">
        <f t="shared" si="2"/>
        <v/>
      </c>
      <c r="L15" s="15"/>
      <c r="M15" s="16"/>
    </row>
    <row r="16" spans="1:29" ht="22.5" customHeight="1" x14ac:dyDescent="0.2">
      <c r="A16" s="1">
        <v>11</v>
      </c>
      <c r="B16" s="91"/>
      <c r="C16" s="96"/>
      <c r="D16" s="110"/>
      <c r="E16" s="91"/>
      <c r="F16" s="104"/>
      <c r="G16" s="12"/>
      <c r="H16" s="12"/>
      <c r="I16" s="13"/>
      <c r="J16" s="10">
        <f t="shared" si="1"/>
        <v>0</v>
      </c>
      <c r="K16" s="10" t="str">
        <f t="shared" si="2"/>
        <v/>
      </c>
      <c r="L16" s="15"/>
      <c r="M16" s="16"/>
    </row>
    <row r="17" spans="1:13" ht="22.5" customHeight="1" x14ac:dyDescent="0.2">
      <c r="A17" s="1">
        <v>12</v>
      </c>
      <c r="B17" s="91"/>
      <c r="C17" s="96"/>
      <c r="D17" s="110"/>
      <c r="E17" s="91"/>
      <c r="F17" s="115"/>
      <c r="G17" s="12"/>
      <c r="H17" s="12"/>
      <c r="I17" s="13"/>
      <c r="J17" s="10">
        <f t="shared" si="1"/>
        <v>0</v>
      </c>
      <c r="K17" s="10" t="str">
        <f t="shared" si="2"/>
        <v/>
      </c>
      <c r="L17" s="15"/>
      <c r="M17" s="16"/>
    </row>
    <row r="18" spans="1:13" ht="22.5" customHeight="1" x14ac:dyDescent="0.2">
      <c r="A18" s="1">
        <v>13</v>
      </c>
      <c r="B18" s="91"/>
      <c r="C18" s="96"/>
      <c r="D18" s="110"/>
      <c r="E18" s="91"/>
      <c r="F18" s="104"/>
      <c r="G18" s="12"/>
      <c r="H18" s="12"/>
      <c r="I18" s="13"/>
      <c r="J18" s="10">
        <f t="shared" si="1"/>
        <v>0</v>
      </c>
      <c r="K18" s="10" t="str">
        <f t="shared" si="2"/>
        <v/>
      </c>
      <c r="L18" s="15"/>
      <c r="M18" s="16"/>
    </row>
    <row r="19" spans="1:13" ht="22.5" customHeight="1" x14ac:dyDescent="0.2">
      <c r="A19" s="1">
        <v>14</v>
      </c>
      <c r="B19" s="11"/>
      <c r="C19" s="11"/>
      <c r="D19" s="110"/>
      <c r="E19" s="91"/>
      <c r="F19" s="104"/>
      <c r="G19" s="12"/>
      <c r="H19" s="12"/>
      <c r="I19" s="13"/>
      <c r="J19" s="10">
        <f t="shared" si="1"/>
        <v>0</v>
      </c>
      <c r="K19" s="10" t="str">
        <f t="shared" si="2"/>
        <v/>
      </c>
      <c r="L19" s="15"/>
      <c r="M19" s="16"/>
    </row>
    <row r="20" spans="1:13" ht="22.5" customHeight="1" x14ac:dyDescent="0.2">
      <c r="A20" s="1">
        <v>15</v>
      </c>
      <c r="B20" s="11"/>
      <c r="C20" s="11"/>
      <c r="D20" s="110"/>
      <c r="E20" s="91"/>
      <c r="F20" s="104"/>
      <c r="G20" s="12"/>
      <c r="H20" s="12"/>
      <c r="I20" s="67"/>
      <c r="J20" s="10">
        <f t="shared" si="1"/>
        <v>0</v>
      </c>
      <c r="K20" s="10" t="str">
        <f t="shared" si="2"/>
        <v/>
      </c>
      <c r="L20" s="15"/>
      <c r="M20" s="16"/>
    </row>
    <row r="21" spans="1:13" ht="22.5" customHeight="1" x14ac:dyDescent="0.2">
      <c r="A21" s="1">
        <v>16</v>
      </c>
      <c r="B21" s="11"/>
      <c r="C21" s="11"/>
      <c r="D21" s="110"/>
      <c r="E21" s="91"/>
      <c r="F21" s="104"/>
      <c r="G21" s="12"/>
      <c r="H21" s="12"/>
      <c r="I21" s="67"/>
      <c r="J21" s="10">
        <f t="shared" si="1"/>
        <v>0</v>
      </c>
      <c r="K21" s="10" t="str">
        <f t="shared" si="2"/>
        <v/>
      </c>
      <c r="L21" s="15"/>
      <c r="M21" s="16"/>
    </row>
    <row r="22" spans="1:13" ht="22.5" customHeight="1" x14ac:dyDescent="0.2">
      <c r="A22" s="1">
        <v>17</v>
      </c>
      <c r="B22" s="11"/>
      <c r="C22" s="11"/>
      <c r="D22" s="110"/>
      <c r="E22" s="91"/>
      <c r="F22" s="104"/>
      <c r="G22" s="12"/>
      <c r="H22" s="12"/>
      <c r="I22" s="13"/>
      <c r="J22" s="10">
        <f t="shared" si="1"/>
        <v>0</v>
      </c>
      <c r="K22" s="10" t="str">
        <f t="shared" si="2"/>
        <v/>
      </c>
      <c r="L22" s="15"/>
      <c r="M22" s="16"/>
    </row>
    <row r="23" spans="1:13" ht="22.5" customHeight="1" x14ac:dyDescent="0.2">
      <c r="A23" s="1">
        <v>18</v>
      </c>
      <c r="B23" s="11"/>
      <c r="C23" s="11"/>
      <c r="D23" s="110"/>
      <c r="E23" s="91"/>
      <c r="F23" s="104"/>
      <c r="G23" s="12"/>
      <c r="H23" s="12"/>
      <c r="I23" s="13"/>
      <c r="J23" s="10">
        <f t="shared" si="1"/>
        <v>0</v>
      </c>
      <c r="K23" s="10" t="str">
        <f t="shared" si="2"/>
        <v/>
      </c>
      <c r="L23" s="15"/>
      <c r="M23" s="16"/>
    </row>
    <row r="24" spans="1:13" ht="22.5" customHeight="1" x14ac:dyDescent="0.2">
      <c r="A24" s="1">
        <v>19</v>
      </c>
      <c r="B24" s="11"/>
      <c r="C24" s="11"/>
      <c r="D24" s="110"/>
      <c r="E24" s="91"/>
      <c r="F24" s="104"/>
      <c r="G24" s="12"/>
      <c r="H24" s="12"/>
      <c r="I24" s="13"/>
      <c r="J24" s="10">
        <f t="shared" si="1"/>
        <v>0</v>
      </c>
      <c r="K24" s="10" t="str">
        <f t="shared" si="2"/>
        <v/>
      </c>
      <c r="L24" s="15"/>
      <c r="M24" s="16"/>
    </row>
    <row r="25" spans="1:13" ht="22.5" customHeight="1" x14ac:dyDescent="0.2">
      <c r="A25" s="1">
        <v>20</v>
      </c>
      <c r="B25" s="11"/>
      <c r="C25" s="11"/>
      <c r="D25" s="110"/>
      <c r="E25" s="91"/>
      <c r="F25" s="104"/>
      <c r="G25" s="12"/>
      <c r="H25" s="12"/>
      <c r="I25" s="13"/>
      <c r="J25" s="10">
        <f t="shared" si="1"/>
        <v>0</v>
      </c>
      <c r="K25" s="10" t="str">
        <f t="shared" si="2"/>
        <v/>
      </c>
      <c r="L25" s="15"/>
      <c r="M25" s="16"/>
    </row>
    <row r="26" spans="1:13" ht="22.5" customHeight="1" x14ac:dyDescent="0.2">
      <c r="A26" s="1">
        <v>21</v>
      </c>
      <c r="B26" s="11"/>
      <c r="C26" s="11"/>
      <c r="D26" s="110"/>
      <c r="E26" s="91"/>
      <c r="F26" s="104"/>
      <c r="G26" s="12"/>
      <c r="H26" s="12"/>
      <c r="I26" s="13"/>
      <c r="J26" s="10">
        <f t="shared" si="1"/>
        <v>0</v>
      </c>
      <c r="K26" s="10" t="str">
        <f t="shared" si="2"/>
        <v/>
      </c>
      <c r="L26" s="15"/>
      <c r="M26" s="16"/>
    </row>
    <row r="27" spans="1:13" ht="22.5" customHeight="1" x14ac:dyDescent="0.2">
      <c r="A27" s="1">
        <v>22</v>
      </c>
      <c r="B27" s="11"/>
      <c r="C27" s="11"/>
      <c r="D27" s="110"/>
      <c r="E27" s="91"/>
      <c r="F27" s="104"/>
      <c r="G27" s="12"/>
      <c r="H27" s="12"/>
      <c r="I27" s="13"/>
      <c r="J27" s="10">
        <f t="shared" si="1"/>
        <v>0</v>
      </c>
      <c r="K27" s="10" t="str">
        <f t="shared" si="2"/>
        <v/>
      </c>
      <c r="L27" s="15"/>
      <c r="M27" s="16"/>
    </row>
    <row r="28" spans="1:13" ht="22.5" customHeight="1" x14ac:dyDescent="0.2">
      <c r="A28" s="1">
        <v>23</v>
      </c>
      <c r="B28" s="11"/>
      <c r="C28" s="11"/>
      <c r="D28" s="110"/>
      <c r="E28" s="91"/>
      <c r="F28" s="104"/>
      <c r="G28" s="12"/>
      <c r="H28" s="12"/>
      <c r="I28" s="13"/>
      <c r="J28" s="10">
        <f t="shared" si="1"/>
        <v>0</v>
      </c>
      <c r="K28" s="10" t="str">
        <f t="shared" si="2"/>
        <v/>
      </c>
      <c r="L28" s="15"/>
      <c r="M28" s="16"/>
    </row>
    <row r="29" spans="1:13" ht="22.5" customHeight="1" x14ac:dyDescent="0.2">
      <c r="A29" s="1">
        <v>24</v>
      </c>
      <c r="B29" s="11"/>
      <c r="C29" s="11"/>
      <c r="D29" s="110"/>
      <c r="E29" s="91"/>
      <c r="F29" s="104"/>
      <c r="G29" s="12"/>
      <c r="H29" s="12"/>
      <c r="I29" s="13"/>
      <c r="J29" s="10">
        <f t="shared" si="1"/>
        <v>0</v>
      </c>
      <c r="K29" s="10" t="str">
        <f t="shared" si="2"/>
        <v/>
      </c>
      <c r="L29" s="15"/>
      <c r="M29" s="16"/>
    </row>
    <row r="30" spans="1:13" ht="22.5" customHeight="1" x14ac:dyDescent="0.2">
      <c r="A30" s="1">
        <v>25</v>
      </c>
      <c r="B30" s="11"/>
      <c r="C30" s="11"/>
      <c r="D30" s="110"/>
      <c r="E30" s="91"/>
      <c r="F30" s="104"/>
      <c r="G30" s="12"/>
      <c r="H30" s="12"/>
      <c r="I30" s="13"/>
      <c r="J30" s="10">
        <f t="shared" si="1"/>
        <v>0</v>
      </c>
      <c r="K30" s="10" t="str">
        <f t="shared" si="2"/>
        <v/>
      </c>
      <c r="L30" s="15"/>
      <c r="M30" s="16"/>
    </row>
    <row r="31" spans="1:13" ht="22.5" customHeight="1" x14ac:dyDescent="0.2">
      <c r="A31" s="1">
        <v>26</v>
      </c>
      <c r="B31" s="11"/>
      <c r="C31" s="11"/>
      <c r="D31" s="110"/>
      <c r="E31" s="91"/>
      <c r="F31" s="104"/>
      <c r="G31" s="12"/>
      <c r="H31" s="12"/>
      <c r="I31" s="13"/>
      <c r="J31" s="10">
        <f t="shared" si="1"/>
        <v>0</v>
      </c>
      <c r="K31" s="10" t="str">
        <f t="shared" si="2"/>
        <v/>
      </c>
      <c r="L31" s="15"/>
      <c r="M31" s="16"/>
    </row>
    <row r="32" spans="1:13" ht="22.5" customHeight="1" x14ac:dyDescent="0.2">
      <c r="A32" s="1">
        <v>27</v>
      </c>
      <c r="B32" s="11"/>
      <c r="C32" s="11"/>
      <c r="D32" s="110"/>
      <c r="E32" s="91"/>
      <c r="F32" s="104"/>
      <c r="G32" s="12"/>
      <c r="H32" s="12"/>
      <c r="I32" s="13"/>
      <c r="J32" s="10">
        <f t="shared" si="1"/>
        <v>0</v>
      </c>
      <c r="K32" s="10" t="str">
        <f t="shared" si="2"/>
        <v/>
      </c>
      <c r="L32" s="15"/>
      <c r="M32" s="16"/>
    </row>
    <row r="33" spans="1:13" ht="22.5" customHeight="1" x14ac:dyDescent="0.2">
      <c r="A33" s="1">
        <v>28</v>
      </c>
      <c r="B33" s="11"/>
      <c r="C33" s="11"/>
      <c r="D33" s="110"/>
      <c r="E33" s="91"/>
      <c r="F33" s="104"/>
      <c r="G33" s="12"/>
      <c r="H33" s="12"/>
      <c r="I33" s="13"/>
      <c r="J33" s="10">
        <f t="shared" si="1"/>
        <v>0</v>
      </c>
      <c r="K33" s="10" t="str">
        <f t="shared" si="2"/>
        <v/>
      </c>
      <c r="L33" s="15"/>
      <c r="M33" s="16"/>
    </row>
    <row r="34" spans="1:13" ht="22.5" customHeight="1" x14ac:dyDescent="0.2">
      <c r="A34" s="1">
        <v>29</v>
      </c>
      <c r="B34" s="11"/>
      <c r="C34" s="11"/>
      <c r="D34" s="110"/>
      <c r="E34" s="91"/>
      <c r="F34" s="104"/>
      <c r="G34" s="12"/>
      <c r="H34" s="12"/>
      <c r="I34" s="13"/>
      <c r="J34" s="10">
        <f t="shared" si="1"/>
        <v>0</v>
      </c>
      <c r="K34" s="10" t="str">
        <f t="shared" si="2"/>
        <v/>
      </c>
      <c r="L34" s="15"/>
      <c r="M34" s="16"/>
    </row>
    <row r="35" spans="1:13" ht="22.5" customHeight="1" x14ac:dyDescent="0.2">
      <c r="A35" s="1">
        <v>30</v>
      </c>
      <c r="B35" s="11"/>
      <c r="C35" s="11"/>
      <c r="D35" s="110"/>
      <c r="E35" s="91"/>
      <c r="F35" s="104"/>
      <c r="G35" s="12"/>
      <c r="H35" s="12"/>
      <c r="I35" s="13"/>
      <c r="J35" s="10">
        <f t="shared" si="1"/>
        <v>0</v>
      </c>
      <c r="K35" s="10" t="str">
        <f t="shared" si="2"/>
        <v/>
      </c>
      <c r="L35" s="15"/>
      <c r="M35" s="16"/>
    </row>
    <row r="36" spans="1:13" ht="22.5" customHeight="1" x14ac:dyDescent="0.2">
      <c r="B36" s="139" t="s">
        <v>11</v>
      </c>
      <c r="C36" s="139"/>
      <c r="D36" s="139"/>
      <c r="E36" s="92"/>
      <c r="F36" s="103"/>
      <c r="G36" s="6">
        <f>SUM(G6:G35)</f>
        <v>300000</v>
      </c>
      <c r="H36" s="6">
        <f>SUM(H6:H35)</f>
        <v>0</v>
      </c>
      <c r="I36" s="7"/>
      <c r="J36" s="5">
        <f>SUM(J6:J35)</f>
        <v>0</v>
      </c>
      <c r="K36" s="5" t="str">
        <f t="shared" si="2"/>
        <v/>
      </c>
      <c r="L36" s="137">
        <f>COUNT(H6:H35)</f>
        <v>0</v>
      </c>
      <c r="M36" s="138"/>
    </row>
    <row r="37" spans="1:13" ht="22.5" customHeight="1" x14ac:dyDescent="0.2">
      <c r="B37" s="139" t="s">
        <v>12</v>
      </c>
      <c r="C37" s="139"/>
      <c r="D37" s="139"/>
      <c r="E37" s="92"/>
      <c r="F37" s="103"/>
      <c r="G37" s="6">
        <f>+'9月'!G37+'10月'!G36</f>
        <v>2100000</v>
      </c>
      <c r="H37" s="6">
        <f>+'9月'!H37+'10月'!H36</f>
        <v>0</v>
      </c>
      <c r="I37" s="7"/>
      <c r="J37" s="6">
        <f>+'9月'!J37+'10月'!J36</f>
        <v>0</v>
      </c>
      <c r="K37" s="5" t="str">
        <f t="shared" si="2"/>
        <v/>
      </c>
      <c r="L37" s="137">
        <f>'9月'!L37:M37+L36</f>
        <v>0</v>
      </c>
      <c r="M37" s="138"/>
    </row>
  </sheetData>
  <mergeCells count="16">
    <mergeCell ref="B36:D36"/>
    <mergeCell ref="L36:M36"/>
    <mergeCell ref="B37:D37"/>
    <mergeCell ref="L37:M37"/>
    <mergeCell ref="L4:M5"/>
    <mergeCell ref="J2:K2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</mergeCells>
  <phoneticPr fontId="2"/>
  <dataValidations count="3">
    <dataValidation imeMode="on" allowBlank="1" showInputMessage="1" showErrorMessage="1" sqref="P4 AC4 R4 Z4 V4:W4" xr:uid="{BB3D7D5B-A2E1-445F-88BB-0CDA68CC5590}"/>
    <dataValidation imeMode="off" allowBlank="1" showInputMessage="1" showErrorMessage="1" sqref="C8:C18 J6:J36 K7:K37" xr:uid="{29CA5E52-D59E-4E47-929A-B9347F84D258}"/>
    <dataValidation type="list" allowBlank="1" showInputMessage="1" showErrorMessage="1" sqref="D8:D35" xr:uid="{7ED268C1-55C0-4EE8-AF03-E7151CEE0B28}">
      <formula1>$P$4:$AC$4</formula1>
    </dataValidation>
  </dataValidations>
  <printOptions horizontalCentered="1"/>
  <pageMargins left="0.59055118110236227" right="0.19685039370078741" top="0.51181102362204722" bottom="0.51181102362204722" header="0.31496062992125984" footer="0.31496062992125984"/>
  <pageSetup paperSize="9" orientation="portrait" r:id="rId1"/>
  <headerFooter>
    <oddHeader>&amp;C&amp;F&amp;A&amp;R&amp;D</oddHeader>
  </headerFooter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F9F325-4BC4-4A0F-89D0-339F8B8B962A}">
  <dimension ref="A1:AC37"/>
  <sheetViews>
    <sheetView view="pageLayout" topLeftCell="B1" zoomScaleNormal="100" zoomScaleSheetLayoutView="90" workbookViewId="0">
      <selection activeCell="G8" sqref="G8"/>
    </sheetView>
  </sheetViews>
  <sheetFormatPr defaultColWidth="9" defaultRowHeight="22.5" customHeight="1" x14ac:dyDescent="0.2"/>
  <cols>
    <col min="1" max="1" width="3" style="1" hidden="1" customWidth="1"/>
    <col min="2" max="2" width="2.26953125" style="1" customWidth="1"/>
    <col min="3" max="3" width="2.7265625" style="1" customWidth="1"/>
    <col min="4" max="4" width="13" style="1" bestFit="1" customWidth="1"/>
    <col min="5" max="5" width="7.6328125" style="1" customWidth="1"/>
    <col min="6" max="6" width="28.453125" style="1" customWidth="1"/>
    <col min="7" max="7" width="7.36328125" style="1" customWidth="1"/>
    <col min="8" max="8" width="8.08984375" style="1" customWidth="1"/>
    <col min="9" max="9" width="2.453125" style="1" customWidth="1"/>
    <col min="10" max="10" width="7.90625" style="1" customWidth="1"/>
    <col min="11" max="11" width="8" style="22" customWidth="1"/>
    <col min="12" max="12" width="2" style="1" customWidth="1"/>
    <col min="13" max="13" width="4.08984375" style="1" customWidth="1"/>
    <col min="14" max="14" width="1.6328125" style="1" customWidth="1"/>
    <col min="15" max="15" width="6.36328125" style="1" customWidth="1"/>
    <col min="16" max="16" width="9" style="1"/>
    <col min="17" max="17" width="7.26953125" style="1" customWidth="1"/>
    <col min="18" max="18" width="6.90625" style="1" customWidth="1"/>
    <col min="19" max="19" width="6.36328125" style="1" customWidth="1"/>
    <col min="20" max="20" width="5.7265625" style="1" customWidth="1"/>
    <col min="21" max="21" width="6.6328125" style="1" customWidth="1"/>
    <col min="22" max="22" width="6.36328125" style="1" customWidth="1"/>
    <col min="23" max="23" width="6.26953125" style="1" customWidth="1"/>
    <col min="24" max="24" width="5.7265625" style="1" customWidth="1"/>
    <col min="25" max="25" width="5.90625" style="1" customWidth="1"/>
    <col min="26" max="26" width="7.90625" style="1" customWidth="1"/>
    <col min="27" max="27" width="5.90625" style="1" customWidth="1"/>
    <col min="28" max="28" width="4.90625" style="1" customWidth="1"/>
    <col min="29" max="29" width="4.26953125" style="1" customWidth="1"/>
    <col min="30" max="16384" width="9" style="1"/>
  </cols>
  <sheetData>
    <row r="1" spans="1:29" ht="22.5" customHeight="1" x14ac:dyDescent="0.2">
      <c r="B1" s="111">
        <f>'4月'!B1</f>
        <v>20</v>
      </c>
      <c r="C1" s="86">
        <f>'4月'!C1</f>
        <v>23</v>
      </c>
      <c r="D1" t="s">
        <v>93</v>
      </c>
      <c r="E1">
        <f>B7</f>
        <v>11</v>
      </c>
      <c r="F1" t="s">
        <v>94</v>
      </c>
      <c r="G1" s="18"/>
      <c r="H1" s="18"/>
      <c r="I1" s="18"/>
      <c r="J1" s="18"/>
      <c r="K1" s="87"/>
      <c r="L1" s="18"/>
      <c r="M1" s="18"/>
      <c r="O1" s="25" t="s">
        <v>29</v>
      </c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</row>
    <row r="2" spans="1:29" ht="22.5" customHeight="1" x14ac:dyDescent="0.2">
      <c r="B2" s="17"/>
      <c r="I2" s="22"/>
      <c r="J2" s="145"/>
      <c r="K2" s="145"/>
      <c r="L2" s="24"/>
      <c r="M2" s="24"/>
      <c r="O2" s="70" t="s">
        <v>50</v>
      </c>
      <c r="P2" s="72" t="s">
        <v>87</v>
      </c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</row>
    <row r="3" spans="1:29" ht="22.5" customHeight="1" x14ac:dyDescent="0.2">
      <c r="B3" s="17"/>
      <c r="I3" s="19"/>
      <c r="J3" s="20"/>
      <c r="K3" s="19"/>
      <c r="L3" s="20"/>
      <c r="M3" s="20"/>
      <c r="O3" s="25"/>
      <c r="P3" s="21">
        <f>SUMIF($D$6:$D$300,P2,$G$6:$G$300)</f>
        <v>300000</v>
      </c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</row>
    <row r="4" spans="1:29" ht="22.5" customHeight="1" x14ac:dyDescent="0.2">
      <c r="B4" s="139" t="s">
        <v>0</v>
      </c>
      <c r="C4" s="139" t="s">
        <v>1</v>
      </c>
      <c r="D4" s="139" t="s">
        <v>2</v>
      </c>
      <c r="E4" s="150" t="s">
        <v>8</v>
      </c>
      <c r="F4" s="147" t="s">
        <v>13</v>
      </c>
      <c r="G4" s="139" t="s">
        <v>3</v>
      </c>
      <c r="H4" s="140" t="s">
        <v>6</v>
      </c>
      <c r="I4" s="146" t="s">
        <v>4</v>
      </c>
      <c r="J4" s="140" t="s">
        <v>7</v>
      </c>
      <c r="K4" s="149" t="s">
        <v>5</v>
      </c>
      <c r="L4" s="140" t="s">
        <v>92</v>
      </c>
      <c r="M4" s="139"/>
      <c r="N4" s="24"/>
      <c r="O4" s="71" t="s">
        <v>51</v>
      </c>
      <c r="P4" s="74" t="s">
        <v>15</v>
      </c>
      <c r="Q4" s="74" t="s">
        <v>16</v>
      </c>
      <c r="R4" s="74" t="s">
        <v>17</v>
      </c>
      <c r="S4" s="74" t="s">
        <v>18</v>
      </c>
      <c r="T4" s="75" t="s">
        <v>19</v>
      </c>
      <c r="U4" s="75" t="s">
        <v>20</v>
      </c>
      <c r="V4" s="76" t="s">
        <v>21</v>
      </c>
      <c r="W4" s="74" t="s">
        <v>23</v>
      </c>
      <c r="X4" s="76" t="s">
        <v>22</v>
      </c>
      <c r="Y4" s="76" t="s">
        <v>90</v>
      </c>
      <c r="Z4" s="75" t="s">
        <v>24</v>
      </c>
      <c r="AA4" s="76" t="s">
        <v>25</v>
      </c>
      <c r="AB4" s="76" t="s">
        <v>26</v>
      </c>
      <c r="AC4" s="74" t="s">
        <v>27</v>
      </c>
    </row>
    <row r="5" spans="1:29" ht="22.5" customHeight="1" x14ac:dyDescent="0.2">
      <c r="B5" s="139"/>
      <c r="C5" s="139"/>
      <c r="D5" s="139"/>
      <c r="E5" s="149"/>
      <c r="F5" s="148"/>
      <c r="G5" s="139"/>
      <c r="H5" s="139"/>
      <c r="I5" s="146"/>
      <c r="J5" s="139"/>
      <c r="K5" s="149"/>
      <c r="L5" s="139"/>
      <c r="M5" s="139"/>
      <c r="O5" s="69" t="s">
        <v>28</v>
      </c>
      <c r="P5" s="98">
        <f t="shared" ref="P5:AC5" si="0">SUMIF($D$6:$D$300,P4,$J$6:$J$300)</f>
        <v>0</v>
      </c>
      <c r="Q5" s="98">
        <f t="shared" si="0"/>
        <v>0</v>
      </c>
      <c r="R5" s="98">
        <f t="shared" si="0"/>
        <v>0</v>
      </c>
      <c r="S5" s="98">
        <f t="shared" si="0"/>
        <v>0</v>
      </c>
      <c r="T5" s="98">
        <f t="shared" si="0"/>
        <v>0</v>
      </c>
      <c r="U5" s="98">
        <f t="shared" si="0"/>
        <v>0</v>
      </c>
      <c r="V5" s="98">
        <f t="shared" si="0"/>
        <v>0</v>
      </c>
      <c r="W5" s="98">
        <f t="shared" si="0"/>
        <v>0</v>
      </c>
      <c r="X5" s="98">
        <f t="shared" si="0"/>
        <v>0</v>
      </c>
      <c r="Y5" s="98">
        <f t="shared" si="0"/>
        <v>0</v>
      </c>
      <c r="Z5" s="98">
        <f t="shared" si="0"/>
        <v>0</v>
      </c>
      <c r="AA5" s="98">
        <f t="shared" si="0"/>
        <v>0</v>
      </c>
      <c r="AB5" s="98">
        <f t="shared" si="0"/>
        <v>0</v>
      </c>
      <c r="AC5" s="98">
        <f t="shared" si="0"/>
        <v>0</v>
      </c>
    </row>
    <row r="6" spans="1:29" ht="22.5" customHeight="1" x14ac:dyDescent="0.2">
      <c r="A6" s="1">
        <v>1</v>
      </c>
      <c r="B6" s="11"/>
      <c r="C6" s="11"/>
      <c r="D6" s="11" t="s">
        <v>10</v>
      </c>
      <c r="E6" s="91"/>
      <c r="F6" s="104"/>
      <c r="G6" s="12"/>
      <c r="H6" s="12"/>
      <c r="I6" s="13"/>
      <c r="J6" s="10">
        <f>ROUNDDOWN(IF(I6="",H6*1,H6*I6),0)</f>
        <v>0</v>
      </c>
      <c r="K6" s="88">
        <f>G6+'10月'!G37-'10月'!J37</f>
        <v>2100000</v>
      </c>
      <c r="L6" s="15"/>
      <c r="M6" s="16"/>
    </row>
    <row r="7" spans="1:29" ht="22.5" customHeight="1" x14ac:dyDescent="0.2">
      <c r="A7" s="1">
        <v>2</v>
      </c>
      <c r="B7" s="11">
        <v>11</v>
      </c>
      <c r="C7" s="11">
        <v>1</v>
      </c>
      <c r="D7" s="11" t="s">
        <v>95</v>
      </c>
      <c r="E7" s="91" t="s">
        <v>99</v>
      </c>
      <c r="F7" s="104"/>
      <c r="G7" s="12">
        <v>300000</v>
      </c>
      <c r="H7" s="12"/>
      <c r="I7" s="13"/>
      <c r="J7" s="10">
        <f t="shared" ref="J7:J35" si="1">ROUNDDOWN(IF(I7="",H7*1,H7*I7),0)</f>
        <v>0</v>
      </c>
      <c r="K7" s="89">
        <f t="shared" ref="K7:K37" si="2">IF(C7="","",IF(AND(G7="",J7=""),"",K6+G7-J7))</f>
        <v>2400000</v>
      </c>
      <c r="L7" s="15"/>
      <c r="M7" s="16"/>
    </row>
    <row r="8" spans="1:29" ht="22.5" customHeight="1" x14ac:dyDescent="0.2">
      <c r="A8" s="1">
        <v>3</v>
      </c>
      <c r="B8" s="91"/>
      <c r="C8" s="96"/>
      <c r="D8" s="110"/>
      <c r="E8" s="91"/>
      <c r="F8" s="104"/>
      <c r="G8" s="12"/>
      <c r="H8" s="12"/>
      <c r="I8" s="13"/>
      <c r="J8" s="10">
        <f t="shared" si="1"/>
        <v>0</v>
      </c>
      <c r="K8" s="89" t="str">
        <f t="shared" si="2"/>
        <v/>
      </c>
      <c r="L8" s="15"/>
      <c r="M8" s="16"/>
    </row>
    <row r="9" spans="1:29" ht="22.5" customHeight="1" x14ac:dyDescent="0.2">
      <c r="A9" s="1">
        <v>4</v>
      </c>
      <c r="B9" s="91"/>
      <c r="C9" s="96"/>
      <c r="D9" s="110"/>
      <c r="E9" s="91"/>
      <c r="F9" s="104"/>
      <c r="G9" s="12"/>
      <c r="H9" s="12"/>
      <c r="I9" s="13"/>
      <c r="J9" s="10">
        <f t="shared" si="1"/>
        <v>0</v>
      </c>
      <c r="K9" s="89" t="str">
        <f t="shared" si="2"/>
        <v/>
      </c>
      <c r="L9" s="15"/>
      <c r="M9" s="16"/>
    </row>
    <row r="10" spans="1:29" ht="22.5" customHeight="1" x14ac:dyDescent="0.2">
      <c r="A10" s="1">
        <v>5</v>
      </c>
      <c r="B10" s="91"/>
      <c r="C10" s="96"/>
      <c r="D10" s="110"/>
      <c r="E10" s="91"/>
      <c r="F10" s="104"/>
      <c r="G10" s="12"/>
      <c r="H10" s="12"/>
      <c r="I10" s="13"/>
      <c r="J10" s="10">
        <f t="shared" si="1"/>
        <v>0</v>
      </c>
      <c r="K10" s="89" t="str">
        <f t="shared" si="2"/>
        <v/>
      </c>
      <c r="L10" s="15"/>
      <c r="M10" s="16"/>
    </row>
    <row r="11" spans="1:29" ht="22.5" customHeight="1" x14ac:dyDescent="0.2">
      <c r="A11" s="1">
        <v>6</v>
      </c>
      <c r="B11" s="91"/>
      <c r="C11" s="96"/>
      <c r="D11" s="110"/>
      <c r="E11" s="91"/>
      <c r="F11" s="104"/>
      <c r="G11" s="12"/>
      <c r="H11" s="12"/>
      <c r="I11" s="13"/>
      <c r="J11" s="10">
        <f t="shared" si="1"/>
        <v>0</v>
      </c>
      <c r="K11" s="89" t="str">
        <f t="shared" si="2"/>
        <v/>
      </c>
      <c r="L11" s="15"/>
      <c r="M11" s="16"/>
    </row>
    <row r="12" spans="1:29" ht="22.5" customHeight="1" x14ac:dyDescent="0.2">
      <c r="A12" s="1">
        <v>7</v>
      </c>
      <c r="B12" s="91"/>
      <c r="C12" s="96"/>
      <c r="D12" s="110"/>
      <c r="E12" s="91"/>
      <c r="F12" s="106"/>
      <c r="G12" s="12"/>
      <c r="H12" s="12"/>
      <c r="I12" s="13"/>
      <c r="J12" s="10">
        <f t="shared" si="1"/>
        <v>0</v>
      </c>
      <c r="K12" s="89" t="str">
        <f t="shared" si="2"/>
        <v/>
      </c>
      <c r="L12" s="15"/>
      <c r="M12" s="16"/>
    </row>
    <row r="13" spans="1:29" ht="22.5" customHeight="1" x14ac:dyDescent="0.2">
      <c r="A13" s="1">
        <v>8</v>
      </c>
      <c r="B13" s="91"/>
      <c r="C13" s="96"/>
      <c r="D13" s="110"/>
      <c r="E13" s="91"/>
      <c r="F13" s="106"/>
      <c r="G13" s="12"/>
      <c r="H13" s="12"/>
      <c r="I13" s="13"/>
      <c r="J13" s="10">
        <f t="shared" si="1"/>
        <v>0</v>
      </c>
      <c r="K13" s="89" t="str">
        <f t="shared" si="2"/>
        <v/>
      </c>
      <c r="L13" s="15"/>
      <c r="M13" s="16"/>
    </row>
    <row r="14" spans="1:29" ht="22.5" customHeight="1" x14ac:dyDescent="0.2">
      <c r="A14" s="1">
        <v>9</v>
      </c>
      <c r="B14" s="91"/>
      <c r="C14" s="96"/>
      <c r="D14" s="110"/>
      <c r="E14" s="91"/>
      <c r="F14" s="104"/>
      <c r="G14" s="12"/>
      <c r="H14" s="12"/>
      <c r="I14" s="13"/>
      <c r="J14" s="10">
        <f t="shared" ref="J14" si="3">ROUNDDOWN(IF(I14="",H14*1,H14*I14),0)</f>
        <v>0</v>
      </c>
      <c r="K14" s="89" t="str">
        <f t="shared" si="2"/>
        <v/>
      </c>
      <c r="L14" s="15"/>
      <c r="M14" s="16"/>
    </row>
    <row r="15" spans="1:29" ht="22.5" customHeight="1" x14ac:dyDescent="0.2">
      <c r="A15" s="1">
        <v>10</v>
      </c>
      <c r="B15" s="91"/>
      <c r="C15" s="96"/>
      <c r="D15" s="110"/>
      <c r="E15" s="91"/>
      <c r="F15" s="104"/>
      <c r="G15" s="12"/>
      <c r="H15" s="12"/>
      <c r="I15" s="13"/>
      <c r="J15" s="10">
        <f t="shared" si="1"/>
        <v>0</v>
      </c>
      <c r="K15" s="89" t="str">
        <f t="shared" si="2"/>
        <v/>
      </c>
      <c r="L15" s="15"/>
      <c r="M15" s="16"/>
    </row>
    <row r="16" spans="1:29" ht="22.5" customHeight="1" x14ac:dyDescent="0.2">
      <c r="A16" s="1">
        <v>11</v>
      </c>
      <c r="B16" s="91"/>
      <c r="C16" s="96"/>
      <c r="D16" s="110"/>
      <c r="E16" s="91"/>
      <c r="F16" s="104"/>
      <c r="G16" s="12"/>
      <c r="H16" s="12"/>
      <c r="I16" s="13"/>
      <c r="J16" s="10">
        <f t="shared" si="1"/>
        <v>0</v>
      </c>
      <c r="K16" s="89" t="str">
        <f t="shared" si="2"/>
        <v/>
      </c>
      <c r="L16" s="15"/>
      <c r="M16" s="16"/>
    </row>
    <row r="17" spans="1:13" ht="22.5" customHeight="1" x14ac:dyDescent="0.2">
      <c r="A17" s="1">
        <v>12</v>
      </c>
      <c r="B17" s="11"/>
      <c r="C17" s="11"/>
      <c r="D17" s="110"/>
      <c r="E17" s="91"/>
      <c r="F17" s="104"/>
      <c r="G17" s="12"/>
      <c r="H17" s="12"/>
      <c r="I17" s="13"/>
      <c r="J17" s="10">
        <f t="shared" si="1"/>
        <v>0</v>
      </c>
      <c r="K17" s="89" t="str">
        <f t="shared" si="2"/>
        <v/>
      </c>
      <c r="L17" s="15"/>
      <c r="M17" s="16"/>
    </row>
    <row r="18" spans="1:13" ht="22.5" customHeight="1" x14ac:dyDescent="0.2">
      <c r="A18" s="1">
        <v>13</v>
      </c>
      <c r="B18" s="11"/>
      <c r="C18" s="11"/>
      <c r="D18" s="110"/>
      <c r="E18" s="91"/>
      <c r="F18" s="104"/>
      <c r="G18" s="12"/>
      <c r="H18" s="12"/>
      <c r="I18" s="13"/>
      <c r="J18" s="10">
        <f t="shared" si="1"/>
        <v>0</v>
      </c>
      <c r="K18" s="89" t="str">
        <f t="shared" si="2"/>
        <v/>
      </c>
      <c r="L18" s="15"/>
      <c r="M18" s="16"/>
    </row>
    <row r="19" spans="1:13" ht="22.5" customHeight="1" x14ac:dyDescent="0.2">
      <c r="A19" s="1">
        <v>14</v>
      </c>
      <c r="B19" s="11"/>
      <c r="C19" s="11"/>
      <c r="D19" s="110"/>
      <c r="E19" s="91"/>
      <c r="F19" s="104"/>
      <c r="G19" s="12"/>
      <c r="H19" s="12"/>
      <c r="I19" s="13"/>
      <c r="J19" s="10">
        <f t="shared" si="1"/>
        <v>0</v>
      </c>
      <c r="K19" s="89" t="str">
        <f t="shared" si="2"/>
        <v/>
      </c>
      <c r="L19" s="15"/>
      <c r="M19" s="16"/>
    </row>
    <row r="20" spans="1:13" ht="22.5" customHeight="1" x14ac:dyDescent="0.2">
      <c r="A20" s="1">
        <v>15</v>
      </c>
      <c r="B20" s="11"/>
      <c r="C20" s="11"/>
      <c r="D20" s="110"/>
      <c r="E20" s="91"/>
      <c r="F20" s="104"/>
      <c r="G20" s="12"/>
      <c r="H20" s="12"/>
      <c r="I20" s="67"/>
      <c r="J20" s="10">
        <f t="shared" si="1"/>
        <v>0</v>
      </c>
      <c r="K20" s="89" t="str">
        <f t="shared" si="2"/>
        <v/>
      </c>
      <c r="L20" s="15"/>
      <c r="M20" s="16"/>
    </row>
    <row r="21" spans="1:13" ht="22.5" customHeight="1" x14ac:dyDescent="0.2">
      <c r="A21" s="1">
        <v>16</v>
      </c>
      <c r="B21" s="11"/>
      <c r="C21" s="11"/>
      <c r="D21" s="110"/>
      <c r="E21" s="91"/>
      <c r="F21" s="104"/>
      <c r="G21" s="12"/>
      <c r="H21" s="12"/>
      <c r="I21" s="67"/>
      <c r="J21" s="10">
        <f t="shared" si="1"/>
        <v>0</v>
      </c>
      <c r="K21" s="89" t="str">
        <f t="shared" si="2"/>
        <v/>
      </c>
      <c r="L21" s="15"/>
      <c r="M21" s="16"/>
    </row>
    <row r="22" spans="1:13" ht="22.5" customHeight="1" x14ac:dyDescent="0.2">
      <c r="A22" s="1">
        <v>17</v>
      </c>
      <c r="B22" s="11"/>
      <c r="C22" s="11"/>
      <c r="D22" s="110"/>
      <c r="E22" s="91"/>
      <c r="F22" s="104"/>
      <c r="G22" s="12"/>
      <c r="H22" s="12"/>
      <c r="I22" s="13"/>
      <c r="J22" s="10">
        <f t="shared" si="1"/>
        <v>0</v>
      </c>
      <c r="K22" s="89" t="str">
        <f t="shared" si="2"/>
        <v/>
      </c>
      <c r="L22" s="15"/>
      <c r="M22" s="16"/>
    </row>
    <row r="23" spans="1:13" ht="22.5" customHeight="1" x14ac:dyDescent="0.2">
      <c r="A23" s="1">
        <v>18</v>
      </c>
      <c r="B23" s="11"/>
      <c r="C23" s="11"/>
      <c r="D23" s="110"/>
      <c r="E23" s="91"/>
      <c r="F23" s="104"/>
      <c r="G23" s="12"/>
      <c r="H23" s="12"/>
      <c r="I23" s="13"/>
      <c r="J23" s="10">
        <f t="shared" si="1"/>
        <v>0</v>
      </c>
      <c r="K23" s="89" t="str">
        <f t="shared" si="2"/>
        <v/>
      </c>
      <c r="L23" s="15"/>
      <c r="M23" s="16"/>
    </row>
    <row r="24" spans="1:13" ht="22.5" customHeight="1" x14ac:dyDescent="0.2">
      <c r="A24" s="1">
        <v>19</v>
      </c>
      <c r="B24" s="11"/>
      <c r="C24" s="11"/>
      <c r="D24" s="110"/>
      <c r="E24" s="91"/>
      <c r="F24" s="104"/>
      <c r="G24" s="12"/>
      <c r="H24" s="12"/>
      <c r="I24" s="13"/>
      <c r="J24" s="10">
        <f t="shared" si="1"/>
        <v>0</v>
      </c>
      <c r="K24" s="89" t="str">
        <f t="shared" si="2"/>
        <v/>
      </c>
      <c r="L24" s="15"/>
      <c r="M24" s="16"/>
    </row>
    <row r="25" spans="1:13" ht="22.5" customHeight="1" x14ac:dyDescent="0.2">
      <c r="A25" s="1">
        <v>20</v>
      </c>
      <c r="B25" s="11"/>
      <c r="C25" s="11"/>
      <c r="D25" s="110"/>
      <c r="E25" s="91"/>
      <c r="F25" s="104"/>
      <c r="G25" s="12"/>
      <c r="H25" s="12"/>
      <c r="I25" s="13"/>
      <c r="J25" s="10">
        <f t="shared" si="1"/>
        <v>0</v>
      </c>
      <c r="K25" s="89" t="str">
        <f t="shared" si="2"/>
        <v/>
      </c>
      <c r="L25" s="15"/>
      <c r="M25" s="16"/>
    </row>
    <row r="26" spans="1:13" ht="22.5" customHeight="1" x14ac:dyDescent="0.2">
      <c r="A26" s="1">
        <v>21</v>
      </c>
      <c r="B26" s="11"/>
      <c r="C26" s="11"/>
      <c r="D26" s="110"/>
      <c r="E26" s="91"/>
      <c r="F26" s="104"/>
      <c r="G26" s="12"/>
      <c r="H26" s="12"/>
      <c r="I26" s="13"/>
      <c r="J26" s="10">
        <f t="shared" si="1"/>
        <v>0</v>
      </c>
      <c r="K26" s="89" t="str">
        <f t="shared" si="2"/>
        <v/>
      </c>
      <c r="L26" s="15"/>
      <c r="M26" s="16"/>
    </row>
    <row r="27" spans="1:13" ht="22.5" customHeight="1" x14ac:dyDescent="0.2">
      <c r="A27" s="1">
        <v>22</v>
      </c>
      <c r="B27" s="11"/>
      <c r="C27" s="11"/>
      <c r="D27" s="110"/>
      <c r="E27" s="91"/>
      <c r="F27" s="104"/>
      <c r="G27" s="12"/>
      <c r="H27" s="12"/>
      <c r="I27" s="13"/>
      <c r="J27" s="10">
        <f t="shared" si="1"/>
        <v>0</v>
      </c>
      <c r="K27" s="89" t="str">
        <f t="shared" si="2"/>
        <v/>
      </c>
      <c r="L27" s="15"/>
      <c r="M27" s="16"/>
    </row>
    <row r="28" spans="1:13" ht="22.5" customHeight="1" x14ac:dyDescent="0.2">
      <c r="A28" s="1">
        <v>23</v>
      </c>
      <c r="B28" s="11"/>
      <c r="C28" s="11"/>
      <c r="D28" s="110"/>
      <c r="E28" s="91"/>
      <c r="F28" s="104"/>
      <c r="G28" s="12"/>
      <c r="H28" s="12"/>
      <c r="I28" s="13"/>
      <c r="J28" s="10">
        <f t="shared" si="1"/>
        <v>0</v>
      </c>
      <c r="K28" s="89" t="str">
        <f t="shared" si="2"/>
        <v/>
      </c>
      <c r="L28" s="15"/>
      <c r="M28" s="16"/>
    </row>
    <row r="29" spans="1:13" ht="22.5" customHeight="1" x14ac:dyDescent="0.2">
      <c r="A29" s="1">
        <v>24</v>
      </c>
      <c r="B29" s="11"/>
      <c r="C29" s="11"/>
      <c r="D29" s="110"/>
      <c r="E29" s="91"/>
      <c r="F29" s="104"/>
      <c r="G29" s="12"/>
      <c r="H29" s="12"/>
      <c r="I29" s="13"/>
      <c r="J29" s="10">
        <f t="shared" si="1"/>
        <v>0</v>
      </c>
      <c r="K29" s="89" t="str">
        <f t="shared" si="2"/>
        <v/>
      </c>
      <c r="L29" s="15"/>
      <c r="M29" s="16"/>
    </row>
    <row r="30" spans="1:13" ht="22.5" customHeight="1" x14ac:dyDescent="0.2">
      <c r="A30" s="1">
        <v>25</v>
      </c>
      <c r="B30" s="11"/>
      <c r="C30" s="11"/>
      <c r="D30" s="110"/>
      <c r="E30" s="91"/>
      <c r="F30" s="104"/>
      <c r="G30" s="12"/>
      <c r="H30" s="12"/>
      <c r="I30" s="13"/>
      <c r="J30" s="10">
        <f t="shared" si="1"/>
        <v>0</v>
      </c>
      <c r="K30" s="89" t="str">
        <f t="shared" si="2"/>
        <v/>
      </c>
      <c r="L30" s="15"/>
      <c r="M30" s="16"/>
    </row>
    <row r="31" spans="1:13" ht="22.5" customHeight="1" x14ac:dyDescent="0.2">
      <c r="A31" s="1">
        <v>26</v>
      </c>
      <c r="B31" s="11"/>
      <c r="C31" s="11"/>
      <c r="D31" s="110"/>
      <c r="E31" s="91"/>
      <c r="F31" s="104"/>
      <c r="G31" s="12"/>
      <c r="H31" s="12"/>
      <c r="I31" s="13"/>
      <c r="J31" s="10">
        <f t="shared" si="1"/>
        <v>0</v>
      </c>
      <c r="K31" s="89" t="str">
        <f t="shared" si="2"/>
        <v/>
      </c>
      <c r="L31" s="15"/>
      <c r="M31" s="16"/>
    </row>
    <row r="32" spans="1:13" ht="22.5" customHeight="1" x14ac:dyDescent="0.2">
      <c r="A32" s="1">
        <v>27</v>
      </c>
      <c r="B32" s="11"/>
      <c r="C32" s="11"/>
      <c r="D32" s="110"/>
      <c r="E32" s="91"/>
      <c r="F32" s="104"/>
      <c r="G32" s="12"/>
      <c r="H32" s="12"/>
      <c r="I32" s="13"/>
      <c r="J32" s="10">
        <f t="shared" si="1"/>
        <v>0</v>
      </c>
      <c r="K32" s="89" t="str">
        <f t="shared" si="2"/>
        <v/>
      </c>
      <c r="L32" s="15"/>
      <c r="M32" s="16"/>
    </row>
    <row r="33" spans="1:13" ht="22.5" customHeight="1" x14ac:dyDescent="0.2">
      <c r="A33" s="1">
        <v>28</v>
      </c>
      <c r="B33" s="11"/>
      <c r="C33" s="11"/>
      <c r="D33" s="110"/>
      <c r="E33" s="91"/>
      <c r="F33" s="104"/>
      <c r="G33" s="12"/>
      <c r="H33" s="12"/>
      <c r="I33" s="13"/>
      <c r="J33" s="10">
        <f t="shared" si="1"/>
        <v>0</v>
      </c>
      <c r="K33" s="89" t="str">
        <f t="shared" si="2"/>
        <v/>
      </c>
      <c r="L33" s="15"/>
      <c r="M33" s="16"/>
    </row>
    <row r="34" spans="1:13" ht="22.5" customHeight="1" x14ac:dyDescent="0.2">
      <c r="A34" s="1">
        <v>29</v>
      </c>
      <c r="B34" s="11"/>
      <c r="C34" s="11"/>
      <c r="D34" s="110"/>
      <c r="E34" s="91"/>
      <c r="F34" s="104"/>
      <c r="G34" s="12"/>
      <c r="H34" s="12"/>
      <c r="I34" s="13"/>
      <c r="J34" s="10">
        <f t="shared" si="1"/>
        <v>0</v>
      </c>
      <c r="K34" s="89" t="str">
        <f t="shared" si="2"/>
        <v/>
      </c>
      <c r="L34" s="15"/>
      <c r="M34" s="16"/>
    </row>
    <row r="35" spans="1:13" ht="22.5" customHeight="1" x14ac:dyDescent="0.2">
      <c r="A35" s="1">
        <v>30</v>
      </c>
      <c r="B35" s="11"/>
      <c r="C35" s="11"/>
      <c r="D35" s="110"/>
      <c r="E35" s="91"/>
      <c r="F35" s="104"/>
      <c r="G35" s="12"/>
      <c r="H35" s="12"/>
      <c r="I35" s="13"/>
      <c r="J35" s="10">
        <f t="shared" si="1"/>
        <v>0</v>
      </c>
      <c r="K35" s="89" t="str">
        <f t="shared" si="2"/>
        <v/>
      </c>
      <c r="L35" s="15"/>
      <c r="M35" s="16"/>
    </row>
    <row r="36" spans="1:13" ht="22.5" customHeight="1" x14ac:dyDescent="0.2">
      <c r="B36" s="139" t="s">
        <v>11</v>
      </c>
      <c r="C36" s="139"/>
      <c r="D36" s="139"/>
      <c r="E36" s="92"/>
      <c r="F36" s="103"/>
      <c r="G36" s="6">
        <f>SUM(G6:G35)</f>
        <v>300000</v>
      </c>
      <c r="H36" s="6">
        <f>SUM(H6:H35)</f>
        <v>0</v>
      </c>
      <c r="I36" s="7"/>
      <c r="J36" s="5">
        <f>SUM(J6:J35)</f>
        <v>0</v>
      </c>
      <c r="K36" s="90" t="str">
        <f t="shared" si="2"/>
        <v/>
      </c>
      <c r="L36" s="137">
        <f>COUNT(H6:H35)</f>
        <v>0</v>
      </c>
      <c r="M36" s="138"/>
    </row>
    <row r="37" spans="1:13" ht="22.5" customHeight="1" x14ac:dyDescent="0.2">
      <c r="B37" s="139" t="s">
        <v>12</v>
      </c>
      <c r="C37" s="139"/>
      <c r="D37" s="139"/>
      <c r="E37" s="92"/>
      <c r="F37" s="103"/>
      <c r="G37" s="6">
        <f>+'10月'!G37+G36</f>
        <v>2400000</v>
      </c>
      <c r="H37" s="6">
        <f>+'10月'!H37+H36</f>
        <v>0</v>
      </c>
      <c r="I37" s="7"/>
      <c r="J37" s="6">
        <f>+'10月'!J37+J36</f>
        <v>0</v>
      </c>
      <c r="K37" s="90" t="str">
        <f t="shared" si="2"/>
        <v/>
      </c>
      <c r="L37" s="137">
        <f>'10月'!L37:M37+L36</f>
        <v>0</v>
      </c>
      <c r="M37" s="138"/>
    </row>
  </sheetData>
  <mergeCells count="16">
    <mergeCell ref="B36:D36"/>
    <mergeCell ref="L36:M36"/>
    <mergeCell ref="B37:D37"/>
    <mergeCell ref="L37:M37"/>
    <mergeCell ref="L4:M5"/>
    <mergeCell ref="J2:K2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</mergeCells>
  <phoneticPr fontId="2"/>
  <dataValidations count="3">
    <dataValidation imeMode="on" allowBlank="1" showInputMessage="1" showErrorMessage="1" sqref="P4 AC4 R4 Z4 V4:W4" xr:uid="{41E310A1-D4AB-4C13-9F6C-5A28CD8FE42E}"/>
    <dataValidation imeMode="off" allowBlank="1" showInputMessage="1" showErrorMessage="1" sqref="C8:C16 J6:J36 K7:K37" xr:uid="{0F7E3B57-DCC0-492F-8991-5A72668C776B}"/>
    <dataValidation type="list" allowBlank="1" showInputMessage="1" showErrorMessage="1" sqref="D8:D35" xr:uid="{74DA63DB-EE01-4CD1-92C2-6D0C8AB77F7B}">
      <formula1>$P$4:$AC$4</formula1>
    </dataValidation>
  </dataValidations>
  <printOptions horizontalCentered="1"/>
  <pageMargins left="0.59055118110236227" right="0.19685039370078741" top="0.51181102362204722" bottom="0.51181102362204722" header="0.31496062992125984" footer="0.31496062992125984"/>
  <pageSetup paperSize="9" orientation="portrait" r:id="rId1"/>
  <headerFooter>
    <oddHeader>&amp;C&amp;F&amp;A&amp;R&amp;D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14</vt:i4>
      </vt:variant>
      <vt:variant>
        <vt:lpstr>名前付き一覧</vt:lpstr>
      </vt:variant>
      <vt:variant>
        <vt:i4>4</vt:i4>
      </vt:variant>
    </vt:vector>
  </HeadingPairs>
  <TitlesOfParts>
    <vt:vector size="18" baseType="lpstr">
      <vt:lpstr>【入力例】</vt:lpstr>
      <vt:lpstr>4月</vt:lpstr>
      <vt:lpstr>5月</vt:lpstr>
      <vt:lpstr>6月</vt:lpstr>
      <vt:lpstr>7月</vt:lpstr>
      <vt:lpstr>８月</vt:lpstr>
      <vt:lpstr>9月</vt:lpstr>
      <vt:lpstr>10月</vt:lpstr>
      <vt:lpstr>11月 </vt:lpstr>
      <vt:lpstr>12月</vt:lpstr>
      <vt:lpstr>1月</vt:lpstr>
      <vt:lpstr>2月</vt:lpstr>
      <vt:lpstr>3月</vt:lpstr>
      <vt:lpstr>集計表</vt:lpstr>
      <vt:lpstr>【入力例】!Print_Area</vt:lpstr>
      <vt:lpstr>'4月'!Print_Area</vt:lpstr>
      <vt:lpstr>'5月'!Print_Area</vt:lpstr>
      <vt:lpstr>'6月'!Print_Area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泰 吉田</cp:lastModifiedBy>
  <cp:lastPrinted>2024-04-18T06:28:23Z</cp:lastPrinted>
  <dcterms:created xsi:type="dcterms:W3CDTF">2017-09-20T04:24:02Z</dcterms:created>
  <dcterms:modified xsi:type="dcterms:W3CDTF">2024-07-29T03:39:44Z</dcterms:modified>
</cp:coreProperties>
</file>